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1929"/>
  <workbookPr defaultThemeVersion="166925"/>
  <mc:AlternateContent>
    <mc:Choice Requires="x15">
      <x15ac:absPath xmlns:x15ac="http://schemas.microsoft.com/office/spreadsheetml/2010/11/ac" url="C:\Users\Admin\OneDrive\Dokumenty\Econet\Wikov Gear\"/>
    </mc:Choice>
  </mc:AlternateContent>
  <xr:revisionPtr documentId="8_{C195FF9B-24E1-488A-8BA7-BC924D79EF97}" revIDLastSave="277" xr10:uidLastSave="{EFAF3B82-D470-4013-9593-C023441BCE35}" xr6:coauthVersionLast="44" xr6:coauthVersionMax="44"/>
  <bookViews>
    <workbookView activeTab="3" firstSheet="3" windowHeight="11760" windowWidth="19590" xWindow="-120" xr2:uid="{E913153C-7F6E-416D-8517-36D329048078}" yWindow="-120"/>
  </bookViews>
  <sheets>
    <sheet name="Jazyky" r:id="rId1" sheetId="1"/>
    <sheet name="Obecné IT" r:id="rId2" sheetId="2"/>
    <sheet name="Specializované IT" r:id="rId3" sheetId="3"/>
    <sheet name="MMD" r:id="rId4" sheetId="5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2" l="1" r="Z8"/>
  <c i="2" r="Z7"/>
  <c i="2" r="Z6"/>
  <c i="2" r="Z5"/>
  <c i="2" r="Z4"/>
  <c i="3" l="1" r="T3"/>
  <c i="3" r="U3"/>
  <c i="3" r="V3" s="1"/>
  <c i="3" r="Q5"/>
  <c i="3" r="Q4"/>
  <c i="3" r="R3"/>
  <c i="3" r="I3" s="1"/>
  <c i="3" r="K3" s="1"/>
  <c i="3" r="Q3"/>
  <c i="3" r="G3"/>
  <c i="3" r="F3"/>
  <c i="3" r="D3"/>
  <c i="3" r="H3" s="1"/>
  <c i="3" r="L3" s="1"/>
  <c i="2" l="1" r="Q4"/>
  <c i="2" r="Q5"/>
  <c i="2" r="Q6"/>
  <c i="2" r="Q7"/>
  <c i="2" r="Q8"/>
  <c i="2" r="Q9"/>
  <c i="2" r="Q10"/>
  <c i="2" r="Q11"/>
  <c i="2" r="Q12"/>
  <c i="2" r="Q13"/>
  <c i="2" r="Q14"/>
  <c i="2" r="Q15"/>
  <c i="2" r="Q16"/>
  <c i="2" r="Q17"/>
  <c i="2" r="Q18"/>
  <c i="2" r="Q19"/>
  <c i="2" r="Q20"/>
  <c i="2" r="Q21"/>
  <c i="2" r="Q22"/>
  <c i="2" r="Q23"/>
  <c i="2" r="Q24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8"/>
  <c i="2" r="Q39"/>
  <c i="2" r="Q40"/>
  <c i="2" r="Q41"/>
  <c i="2" r="Q42"/>
  <c i="2" r="Q43"/>
  <c i="2" r="Q44"/>
  <c i="2" r="Q45"/>
  <c i="2" r="Q46"/>
  <c i="2" r="Q47"/>
  <c i="2" r="Q3"/>
  <c i="2" r="V6"/>
  <c i="2" r="V9"/>
  <c i="2" r="V33"/>
  <c i="2" r="V36"/>
  <c i="2" r="V39"/>
  <c i="2" r="V45"/>
  <c i="2" r="V3"/>
  <c i="2" r="U6"/>
  <c i="2" r="U9"/>
  <c i="2" r="U12"/>
  <c i="2" r="U15"/>
  <c i="2" r="U18"/>
  <c i="2" r="U21"/>
  <c i="2" r="U24"/>
  <c i="2" r="U27"/>
  <c i="2" r="U30"/>
  <c i="2" r="U33"/>
  <c i="2" r="U36"/>
  <c i="2" r="U39"/>
  <c i="2" r="U42"/>
  <c i="2" r="U45"/>
  <c i="2" r="U3"/>
  <c i="2" r="T48"/>
  <c i="2" r="U48" s="1"/>
  <c i="2" r="V48" s="1"/>
  <c i="2" r="T9"/>
  <c i="2" r="T12"/>
  <c i="2" r="T15"/>
  <c i="2" r="T18"/>
  <c i="2" r="T21"/>
  <c i="2" r="T24"/>
  <c i="2" r="T27"/>
  <c i="2" r="T30"/>
  <c i="2" r="T33"/>
  <c i="2" r="T36"/>
  <c i="2" r="T39"/>
  <c i="2" r="T42"/>
  <c i="2" r="T45"/>
  <c i="2" r="T6"/>
  <c i="2" r="T3"/>
  <c i="2" l="1" r="D33"/>
  <c i="2" r="F33"/>
  <c i="2" r="G33"/>
  <c i="2" r="R33"/>
  <c i="2" r="I33" s="1"/>
  <c i="2" r="D36"/>
  <c i="2" r="F36"/>
  <c i="2" r="G36"/>
  <c i="2" r="R36"/>
  <c i="2" r="I36" s="1"/>
  <c i="2" r="D39"/>
  <c i="2" r="F39"/>
  <c i="2" r="G39"/>
  <c i="2" r="R39"/>
  <c i="2" r="I39" s="1"/>
  <c i="2" r="D42"/>
  <c i="2" r="H42" s="1"/>
  <c i="2" r="L42" s="1"/>
  <c i="2" r="V42" s="1"/>
  <c i="2" r="F42"/>
  <c i="2" r="G42"/>
  <c i="2" r="R42"/>
  <c i="2" r="I42" s="1"/>
  <c i="2" r="D45"/>
  <c i="2" r="H45" s="1"/>
  <c i="2" r="L45" s="1"/>
  <c i="2" r="F45"/>
  <c i="2" r="G45"/>
  <c i="2" r="R45"/>
  <c i="2" r="I45" s="1"/>
  <c i="2" l="1" r="H39"/>
  <c i="2" r="L39" s="1"/>
  <c i="2" r="H36"/>
  <c i="2" r="L36" s="1"/>
  <c i="2" r="H33"/>
  <c i="2" r="L33" s="1"/>
  <c i="2" r="K42"/>
  <c i="2" r="K36"/>
  <c i="2" r="K39"/>
  <c i="2" r="K33"/>
  <c i="2" r="K45"/>
  <c i="2" r="G30"/>
  <c i="2" r="F30"/>
  <c i="2" r="D30"/>
  <c i="2" r="G27"/>
  <c i="2" r="F27"/>
  <c i="2" r="D27"/>
  <c i="2" r="G24"/>
  <c i="2" r="F24"/>
  <c i="2" r="D24"/>
  <c i="2" r="G21"/>
  <c i="2" r="F21"/>
  <c i="2" r="D21"/>
  <c i="2" r="H21" s="1"/>
  <c i="2" r="L21" s="1"/>
  <c i="2" r="V21" s="1"/>
  <c i="2" r="G18"/>
  <c i="2" r="F18"/>
  <c i="2" r="D18"/>
  <c i="2" r="G15"/>
  <c i="2" r="F15"/>
  <c i="2" r="D15"/>
  <c i="2" r="H15" s="1"/>
  <c i="2" r="L15" s="1"/>
  <c i="2" r="V15" s="1"/>
  <c i="2" r="G12"/>
  <c i="2" r="F12"/>
  <c i="2" r="D12"/>
  <c i="2" r="H12" s="1"/>
  <c i="2" r="L12" s="1"/>
  <c i="2" r="G9"/>
  <c i="2" r="F9"/>
  <c i="2" r="D9"/>
  <c i="2" r="G6"/>
  <c i="2" r="F6"/>
  <c i="2" r="D6"/>
  <c i="2" r="G3"/>
  <c i="2" r="F3"/>
  <c i="2" r="D3"/>
  <c i="2" r="R30"/>
  <c i="2" r="I30" s="1"/>
  <c i="2" r="R27"/>
  <c i="2" r="I27" s="1"/>
  <c i="2" r="R24"/>
  <c i="2" r="I24" s="1"/>
  <c i="2" r="R21"/>
  <c i="2" r="I21" s="1"/>
  <c i="2" r="R18"/>
  <c i="2" r="I18" s="1"/>
  <c i="2" r="R15"/>
  <c i="2" r="I15" s="1"/>
  <c i="2" r="K15" s="1"/>
  <c i="2" r="R12"/>
  <c i="2" r="I12" s="1"/>
  <c i="2" r="R9"/>
  <c i="2" r="I9" s="1"/>
  <c i="2" r="R6"/>
  <c i="2" r="I6" s="1"/>
  <c i="2" r="R3"/>
  <c i="2" r="I3" s="1"/>
  <c i="1" r="R6"/>
  <c i="1" r="I6" s="1"/>
  <c i="1" r="D6"/>
  <c i="1" r="F6"/>
  <c i="1" r="G6"/>
  <c i="1" r="R3"/>
  <c i="1" r="I3" s="1"/>
  <c i="1" r="G3"/>
  <c i="2" l="1" r="V12"/>
  <c i="3" r="L8"/>
  <c i="2" r="H30"/>
  <c i="2" r="L30" s="1"/>
  <c i="2" r="V30" s="1"/>
  <c i="2" r="H27"/>
  <c i="2" r="L27" s="1"/>
  <c i="2" r="V27" s="1"/>
  <c i="2" r="H24"/>
  <c i="2" r="L24" s="1"/>
  <c i="2" r="V24" s="1"/>
  <c i="2" r="H18"/>
  <c i="2" r="L18" s="1"/>
  <c i="2" r="V18" s="1"/>
  <c i="2" r="H6"/>
  <c i="2" r="L6" s="1"/>
  <c i="2" r="H3"/>
  <c i="2" r="L3" s="1"/>
  <c i="2" r="K21"/>
  <c i="2" r="K12"/>
  <c i="2" r="H9"/>
  <c i="2" r="L9" s="1"/>
  <c i="2" r="K9"/>
  <c i="2" r="K6"/>
  <c i="2" r="K3"/>
  <c i="1" r="L6"/>
  <c i="1" r="K3"/>
  <c i="2" r="K24"/>
  <c i="2" r="K18"/>
  <c i="2" r="K27"/>
  <c i="2" r="K30"/>
  <c i="1" r="K6"/>
  <c i="2" l="1" r="L54"/>
  <c i="2" r="L55"/>
  <c i="2" r="L53"/>
  <c i="1" r="F3"/>
  <c i="1" r="D3"/>
  <c i="1" l="1" r="L3"/>
  <c i="1" r="L11" s="1"/>
</calcChain>
</file>

<file path=xl/sharedStrings.xml><?xml version="1.0" encoding="utf-8"?>
<sst xmlns="http://schemas.openxmlformats.org/spreadsheetml/2006/main" count="200" uniqueCount="102">
  <si>
    <t>Název kurzu</t>
  </si>
  <si>
    <t>Název dodavatele</t>
  </si>
  <si>
    <t>Počet osob</t>
  </si>
  <si>
    <t>Počet skupin</t>
  </si>
  <si>
    <t>Délka kurzu</t>
  </si>
  <si>
    <t>Počet dní školení</t>
  </si>
  <si>
    <t>Celkem osobohodin</t>
  </si>
  <si>
    <t>Celkem školících dní</t>
  </si>
  <si>
    <t>Cena na hodinu (otevřený kurz)</t>
  </si>
  <si>
    <t>Celkem cena za kurz</t>
  </si>
  <si>
    <t>Otevřený</t>
  </si>
  <si>
    <t>Uzavřený</t>
  </si>
  <si>
    <t>Cena kurzu</t>
  </si>
  <si>
    <t>rozsah kurzu (hod.)</t>
  </si>
  <si>
    <t>Průměrná cena za hodinu</t>
  </si>
  <si>
    <t>Průměrná cena celkem</t>
  </si>
  <si>
    <t>Cena za den (uzavřený kurz)</t>
  </si>
  <si>
    <t>AJ - začátečníci</t>
  </si>
  <si>
    <t>AJ - středně pokročilí</t>
  </si>
  <si>
    <t>MS Excel - pro pokročilé</t>
  </si>
  <si>
    <t>MS Excel - VBA</t>
  </si>
  <si>
    <t>MS PowerPoint - pro pokročilé</t>
  </si>
  <si>
    <t>Modul  A - externí</t>
  </si>
  <si>
    <t>Modul B -  externí</t>
  </si>
  <si>
    <t>Modul Výroba</t>
  </si>
  <si>
    <t>Modul  Finanční management a controlling</t>
  </si>
  <si>
    <t>Modul Manažerské analýzy a reporting</t>
  </si>
  <si>
    <t>Modul Správa financí</t>
  </si>
  <si>
    <t>ERP školení</t>
  </si>
  <si>
    <t>SolidWorks - školení</t>
  </si>
  <si>
    <t>SolidWorks - parametrické modelování</t>
  </si>
  <si>
    <t>KISSsoft - pokročilé školení</t>
  </si>
  <si>
    <t>ANSYS - pokročilé školení</t>
  </si>
  <si>
    <t>SolidWorks CAE</t>
  </si>
  <si>
    <t>Asertivní jednání</t>
  </si>
  <si>
    <t>Komunikace I.</t>
  </si>
  <si>
    <t>Interaktivní cílená prezentace</t>
  </si>
  <si>
    <t>Komunikace II.</t>
  </si>
  <si>
    <t>Myšlenkové mapy a vizuální myšlení</t>
  </si>
  <si>
    <t>Efektivní delegování</t>
  </si>
  <si>
    <t>Ekonomie pro manažery</t>
  </si>
  <si>
    <t>Home office jako moderní forma práce</t>
  </si>
  <si>
    <t>Management a vedení lidí</t>
  </si>
  <si>
    <t>Management (řízení) změn</t>
  </si>
  <si>
    <t>Motivace zaměstnanců</t>
  </si>
  <si>
    <t>Strategie plánování</t>
  </si>
  <si>
    <t>Školení v oblasti manažerský reporting</t>
  </si>
  <si>
    <t>Vedení a koučink zaměstnanců</t>
  </si>
  <si>
    <t>Projektový management</t>
  </si>
  <si>
    <t>IMAGE obchodníka</t>
  </si>
  <si>
    <t>Obchodní dovednosti</t>
  </si>
  <si>
    <t>Obchodní jednání</t>
  </si>
  <si>
    <t>Obchodní management</t>
  </si>
  <si>
    <t>Výzkum trhu</t>
  </si>
  <si>
    <t>Základy PR</t>
  </si>
  <si>
    <t>Efektivní asistentka manažera</t>
  </si>
  <si>
    <t xml:space="preserve">Péče o klíčové zaměstnance </t>
  </si>
  <si>
    <t>xxx</t>
  </si>
  <si>
    <t>byl ve spec. IT - nemůže</t>
  </si>
  <si>
    <t>Programování PLC</t>
  </si>
  <si>
    <t>Cena za uzavřené kurzy</t>
  </si>
  <si>
    <t>Cena za mix</t>
  </si>
  <si>
    <t>ZV</t>
  </si>
  <si>
    <t>dotace 85%</t>
  </si>
  <si>
    <t>vyplatí se uzavřený?</t>
  </si>
  <si>
    <t>Cena za uzavřené kurzy bez červených</t>
  </si>
  <si>
    <t>ness</t>
  </si>
  <si>
    <t xml:space="preserve"> </t>
  </si>
  <si>
    <t>Funkční celky</t>
  </si>
  <si>
    <t xml:space="preserve">Název kurzu </t>
  </si>
  <si>
    <t xml:space="preserve">Obsah </t>
  </si>
  <si>
    <t>Časová dotace</t>
  </si>
  <si>
    <t>Cena za uzavřený kurz v rozsahu časové dotace v Kč bez DPH</t>
  </si>
  <si>
    <t>Cena za účastníka otevřeného kurzu v rozsahu časové dotace v Kč bez DPH</t>
  </si>
  <si>
    <t>BUDE DOPLNĚNO ZADAVATELEM NA ZÁKLADĚ PŘEDLOŽENÉ NABÍDKY</t>
  </si>
  <si>
    <t>Komplexní informace pro zavedení systému home office ve společnosti
Výhody i nevýhody práce na dálku z hlediska zaměstnavatele i zaměstnance
Pro které pozice a typy zaměstnanců je home office vhodný
Jak home office legislativně ošetřit a jak upravit smluvní vztahy i finanční podmínky
Jak ve firmě nastavit nastavit pravidla pro práci z domova</t>
  </si>
  <si>
    <t>Manažerský pohled: klíčové předpoklady (a indikátory) úspěchu změny
Typické chyby v řízení změn ve firmách a organizacích a jak se z nich poučit
Jak funguje změna: základní zákonitosti – „fyzikální zákony“ změny
Co se děje během změny: proč lidé na změnu reagují tak, jak reagují – a co s tím
Příprava změny: co je důležité a co bude rozhodovat o výsledku
Komunikace změny: kdy, komu, co, jak a proč – ani moc, ani málo
Realizace změny: klíčové fáze a momenty změn a jak je řídit
Dokončení změny: i když je hotovo, nekončíme
Sumář: změnový manuál - 30 otázek při přípravě a řízení změny
V průběhu programu: řešitelské miniworkshopy s rozborem konkrétních změnových zadání z praxe účastníků
Na závěr programu: osobní akční plán – co přenesu do firmy a jak</t>
  </si>
  <si>
    <r>
      <t>Co je to asertivita? Jaký má asertivita význam? Cíle asertivního jednání.
Charakteristika asertivního, pasivního a agresivního jednání. Co je to manipulace? Typy manipulátorů a jejich charakteristika
Shostormovo dělení typů manipulace.
Jak manipulaci rozpoznat a jak se ji bránit?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- praktický nácvik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Asertivní lidská práva. Asertivita a její techniky - praktický nácvik
Prosazování oprávněného požadavku. Jak asertivně odmítnout bez pocitu viny.
Umění požádat o laskavost. Jak asertivně pochválit. Jak asertivně chválu přijmout.
Jak reagovat na neoprávněnou kritiku - metoda otevřených dveří.
Jak přijmout oprávněnou kritiku neoprávněnou. Jak asertivně kritiku vyjádřit.
Asertivní řešení konfliktu. Přijatelný kompromis - asertivní mistrovství.</t>
    </r>
  </si>
  <si>
    <r>
      <rPr>
        <b/>
        <sz val="11"/>
        <color theme="1"/>
        <rFont val="Calibri"/>
        <family val="2"/>
        <charset val="238"/>
        <scheme val="minor"/>
      </rPr>
      <t>Základy neverbální a verbální komunikace:</t>
    </r>
    <r>
      <rPr>
        <sz val="11"/>
        <color theme="1"/>
        <rFont val="Calibri"/>
        <family val="2"/>
        <charset val="238"/>
        <scheme val="minor"/>
      </rPr>
      <t xml:space="preserve">
Co na nás prozrazuje řeč těla a jak odbourat rušivé signály neverbální komunikace.
Trénink sebevědomého vystupování a sebeprezentace (kamera) – jak zvýšit slovní pohotovost a odstranit slovní „salát“
Pravidla efektivního naslouchání a techniky kladení otázek
</t>
    </r>
    <r>
      <rPr>
        <b/>
        <sz val="11"/>
        <color theme="1"/>
        <rFont val="Calibri"/>
        <family val="2"/>
        <charset val="238"/>
        <scheme val="minor"/>
      </rPr>
      <t xml:space="preserve">Dovednosti asertivního jednání: </t>
    </r>
    <r>
      <rPr>
        <sz val="11"/>
        <color theme="1"/>
        <rFont val="Calibri"/>
        <family val="2"/>
        <charset val="238"/>
        <scheme val="minor"/>
      </rPr>
      <t>Diagnostika vlastního stylu jednání ve vypjatých situacích. Asertivní práva, techniky a  principy.
Trénink přiměřeného sebeprosazení v konkrétních náročných situacích. Typologie manipulátorů, Antimanipulativní techniky.</t>
    </r>
  </si>
  <si>
    <r>
      <rPr>
        <b/>
        <sz val="11"/>
        <color theme="1"/>
        <rFont val="Calibri"/>
        <family val="2"/>
        <charset val="238"/>
        <scheme val="minor"/>
      </rPr>
      <t xml:space="preserve">Prezentace: </t>
    </r>
    <r>
      <rPr>
        <sz val="11"/>
        <color theme="1"/>
        <rFont val="Calibri"/>
        <family val="2"/>
        <charset val="238"/>
        <scheme val="minor"/>
      </rPr>
      <t xml:space="preserve">Význam prezentace. Stanovení cíle prezentace. Faktory ovlivňující úspěšnost prezentace. Nejčastější chyby v praxi.
Typy prezentací a jejich využití v praxi.
</t>
    </r>
    <r>
      <rPr>
        <b/>
        <sz val="11"/>
        <color theme="1"/>
        <rFont val="Calibri"/>
        <family val="2"/>
        <charset val="238"/>
        <scheme val="minor"/>
      </rPr>
      <t>Výběr vhodných jazykových prostředků.</t>
    </r>
    <r>
      <rPr>
        <sz val="11"/>
        <color theme="1"/>
        <rFont val="Calibri"/>
        <family val="2"/>
        <charset val="238"/>
        <scheme val="minor"/>
      </rPr>
      <t xml:space="preserve">
Navázání kontaktu s posluchači. Udržení pozornosti posluchačů. Komunikační prostředky zvyšující účinnost projevu.
Přesvědčivé hlavní sdělení prezentace. Zásady efektivní argumentace.  
Pohotové reakce a jejich využití v cílené prezentaci. Komunikační cvičení. 
</t>
    </r>
    <r>
      <rPr>
        <b/>
        <sz val="11"/>
        <color theme="1"/>
        <rFont val="Calibri"/>
        <family val="2"/>
        <charset val="238"/>
        <scheme val="minor"/>
      </rPr>
      <t xml:space="preserve">Technika mluveného projevu: </t>
    </r>
    <r>
      <rPr>
        <sz val="11"/>
        <color theme="1"/>
        <rFont val="Calibri"/>
        <family val="2"/>
        <charset val="238"/>
        <scheme val="minor"/>
      </rPr>
      <t xml:space="preserve">Soulad verbálního a neverbálního projevu řečníka. 
Vhodná volba slov a skladba vět. Souhra řeči a slajdů.
Práce s hlasem, tempo řeči, pomlky/pauzy, styl projevu, dynamika projevu. Rétorická cvičení, artikulační cvičení
</t>
    </r>
    <r>
      <rPr>
        <b/>
        <sz val="11"/>
        <color theme="1"/>
        <rFont val="Calibri"/>
        <family val="2"/>
        <charset val="238"/>
        <scheme val="minor"/>
      </rPr>
      <t xml:space="preserve">Přizpůsobení prezentace publiku: </t>
    </r>
    <r>
      <rPr>
        <sz val="11"/>
        <color theme="1"/>
        <rFont val="Calibri"/>
        <family val="2"/>
        <charset val="238"/>
        <scheme val="minor"/>
      </rPr>
      <t xml:space="preserve">Skupiny posluchačů, Různorodost skupiny. Základy typologií osobnosti.
</t>
    </r>
    <r>
      <rPr>
        <b/>
        <sz val="11"/>
        <color theme="1"/>
        <rFont val="Calibri"/>
        <family val="2"/>
        <charset val="238"/>
        <scheme val="minor"/>
      </rPr>
      <t xml:space="preserve">Vlastní prezentační vstup - trénink: </t>
    </r>
    <r>
      <rPr>
        <sz val="11"/>
        <color theme="1"/>
        <rFont val="Calibri"/>
        <family val="2"/>
        <charset val="238"/>
        <scheme val="minor"/>
      </rPr>
      <t xml:space="preserve">Projev na vlastní téma. Zpětná vazba – strukturované hodnocení a individuální doporučení
</t>
    </r>
    <r>
      <rPr>
        <b/>
        <sz val="11"/>
        <color theme="1"/>
        <rFont val="Calibri"/>
        <family val="2"/>
        <charset val="238"/>
        <scheme val="minor"/>
      </rPr>
      <t xml:space="preserve">Příprava, struktura, průběh prezentace: </t>
    </r>
    <r>
      <rPr>
        <sz val="11"/>
        <color theme="1"/>
        <rFont val="Calibri"/>
        <family val="2"/>
        <charset val="238"/>
        <scheme val="minor"/>
      </rPr>
      <t xml:space="preserve">Strukturování projevu (emociální a racionální stránka projevu)
Cíl prezentace, nosná myšlenka prezentace. Příprava cílené prezentace.První dojem je klíčový. Poutavý úvod prezentace. 
Klíčové myšlenky prezentace. Závěr a poslední dojem prezentace
</t>
    </r>
    <r>
      <rPr>
        <b/>
        <sz val="11"/>
        <color theme="1"/>
        <rFont val="Calibri"/>
        <family val="2"/>
        <charset val="238"/>
        <scheme val="minor"/>
      </rPr>
      <t xml:space="preserve">Vizualizace myšlenek: </t>
    </r>
    <r>
      <rPr>
        <sz val="11"/>
        <color theme="1"/>
        <rFont val="Calibri"/>
        <family val="2"/>
        <charset val="238"/>
        <scheme val="minor"/>
      </rPr>
      <t xml:space="preserve">Základy designu slajdů, Využití fotografií v prezentacích. Srozumitelné prezentování čísel, dat v grafech. 
Návrh smysluplných schémat, přehlednost tabulek.
</t>
    </r>
    <r>
      <rPr>
        <b/>
        <sz val="11"/>
        <color theme="1"/>
        <rFont val="Calibri"/>
        <family val="2"/>
        <charset val="238"/>
        <scheme val="minor"/>
      </rPr>
      <t xml:space="preserve">Praktický nácvik zvládání obtížných situací - trénink: </t>
    </r>
    <r>
      <rPr>
        <sz val="11"/>
        <color theme="1"/>
        <rFont val="Calibri"/>
        <family val="2"/>
        <charset val="238"/>
        <scheme val="minor"/>
      </rPr>
      <t xml:space="preserve">Předcházení krizovým okamžikům. Zvládání obtížných otázek, námitek.
Pasivita , nezájem publika, Vyrušování, nesouhlas, rozladěnost posluchačů. Práce s konfliktním posluchačem.
</t>
    </r>
    <r>
      <rPr>
        <b/>
        <sz val="11"/>
        <color theme="1"/>
        <rFont val="Calibri"/>
        <family val="2"/>
        <charset val="238"/>
        <scheme val="minor"/>
      </rPr>
      <t xml:space="preserve">Praktický nácvik prezentací – video trénink: </t>
    </r>
    <r>
      <rPr>
        <sz val="11"/>
        <color theme="1"/>
        <rFont val="Calibri"/>
        <family val="2"/>
        <charset val="238"/>
        <scheme val="minor"/>
      </rPr>
      <t xml:space="preserve">Příprava cílené prezentace na vlastní téma. Kompozice veřejného vystoupení.
Vlastní přednes před skupinou. Zpětná vazba – strukturované hodnocení a individuální doporučení.
</t>
    </r>
    <r>
      <rPr>
        <b/>
        <sz val="11"/>
        <color theme="1"/>
        <rFont val="Calibri"/>
        <family val="2"/>
        <charset val="238"/>
        <scheme val="minor"/>
      </rPr>
      <t>Diskuze, shrnutí, závěr.</t>
    </r>
  </si>
  <si>
    <r>
      <rPr>
        <b/>
        <sz val="11"/>
        <color theme="1"/>
        <rFont val="Calibri"/>
        <family val="2"/>
        <charset val="238"/>
        <scheme val="minor"/>
      </rPr>
      <t xml:space="preserve">Efektivní komunikace ve vypjatých situacích: </t>
    </r>
    <r>
      <rPr>
        <sz val="11"/>
        <color theme="1"/>
        <rFont val="Calibri"/>
        <family val="2"/>
        <charset val="238"/>
        <scheme val="minor"/>
      </rPr>
      <t xml:space="preserve">Asertivní kritika – nácvik konstruktivního sdělení negativní zpětné vazby.
Zvládání negativních agresivních či pasivních reakcí. Asertivní pochvala – jak ji poskytovat a přijímat
Umění říkat „NE“ bez pocitů viny
</t>
    </r>
    <r>
      <rPr>
        <b/>
        <sz val="11"/>
        <color theme="1"/>
        <rFont val="Calibri"/>
        <family val="2"/>
        <charset val="238"/>
        <scheme val="minor"/>
      </rPr>
      <t xml:space="preserve">Komunikace a řešení konfliktů: </t>
    </r>
    <r>
      <rPr>
        <sz val="11"/>
        <color theme="1"/>
        <rFont val="Calibri"/>
        <family val="2"/>
        <charset val="238"/>
        <scheme val="minor"/>
      </rPr>
      <t xml:space="preserve">Zásady konstruktivní komunikace v konfliktních situacích. Typy, stádia a průběh konfliktů.
Autodiagnostika strategie v řešení konfliktů – co umíme a kdy selháváme
Komunikace ve vedoucím postavení (když se ze člena týmu stane šéf)
</t>
    </r>
    <r>
      <rPr>
        <b/>
        <sz val="11"/>
        <color theme="1"/>
        <rFont val="Calibri"/>
        <family val="2"/>
        <charset val="238"/>
        <scheme val="minor"/>
      </rPr>
      <t xml:space="preserve">Sebepoznání: </t>
    </r>
    <r>
      <rPr>
        <sz val="11"/>
        <color theme="1"/>
        <rFont val="Calibri"/>
        <family val="2"/>
        <charset val="238"/>
        <scheme val="minor"/>
      </rPr>
      <t>Test MBTI (každý účastník obdrží svůj osobnostní typologický profil)</t>
    </r>
  </si>
  <si>
    <r>
      <rPr>
        <b/>
        <sz val="11"/>
        <color theme="1"/>
        <rFont val="Calibri"/>
        <family val="2"/>
        <charset val="238"/>
        <scheme val="minor"/>
      </rPr>
      <t>Co víme o práci mozku s informacemi</t>
    </r>
    <r>
      <rPr>
        <sz val="11"/>
        <color theme="1"/>
        <rFont val="Calibri"/>
        <family val="2"/>
        <charset val="238"/>
        <scheme val="minor"/>
      </rPr>
      <t xml:space="preserve"> a jak to souvisí s vizualizací, proč platí pořekadlo „Obraz vydá za tisíce slov“
</t>
    </r>
    <r>
      <rPr>
        <b/>
        <sz val="11"/>
        <color theme="1"/>
        <rFont val="Calibri"/>
        <family val="2"/>
        <charset val="238"/>
        <scheme val="minor"/>
      </rPr>
      <t>Vizualizační techniky a nástroje</t>
    </r>
    <r>
      <rPr>
        <sz val="11"/>
        <color theme="1"/>
        <rFont val="Calibri"/>
        <family val="2"/>
        <charset val="238"/>
        <scheme val="minor"/>
      </rPr>
      <t xml:space="preserve">, přehled možností – využití velkých grafických tvarů v přípravě poznámek a zápisů, pro sebe i v týmu – myšlenkové mapy, sketchnoting, vizuální myšlení, práce se symboly a s barvami – jednoduché vybavení a potřeby pro vizuální myšlení
</t>
    </r>
    <r>
      <rPr>
        <b/>
        <sz val="11"/>
        <color theme="1"/>
        <rFont val="Calibri"/>
        <family val="2"/>
        <charset val="238"/>
        <scheme val="minor"/>
      </rPr>
      <t>Myšlenkové mapy</t>
    </r>
    <r>
      <rPr>
        <sz val="11"/>
        <color theme="1"/>
        <rFont val="Calibri"/>
        <family val="2"/>
        <charset val="238"/>
        <scheme val="minor"/>
      </rPr>
      <t xml:space="preserve"> – jejich vznik a možnosti využití, ukázky a příklady, zásady zpracování a techniky tvorby, ruční a elektronické verze – kdy jsou nejužitečnější?, na co pozor a čeho se vyvarovat?
</t>
    </r>
    <r>
      <rPr>
        <b/>
        <sz val="11"/>
        <color theme="1"/>
        <rFont val="Calibri"/>
        <family val="2"/>
        <charset val="238"/>
        <scheme val="minor"/>
      </rPr>
      <t xml:space="preserve">Sketchnoting </t>
    </r>
    <r>
      <rPr>
        <sz val="11"/>
        <color theme="1"/>
        <rFont val="Calibri"/>
        <family val="2"/>
        <charset val="238"/>
        <scheme val="minor"/>
      </rPr>
      <t xml:space="preserve">– odlišnost od myšlenkových map a možnosti této formy záznamů – kdy je vhodné techniku využívat a jak výsledky sdílet s okolím
</t>
    </r>
    <r>
      <rPr>
        <b/>
        <sz val="11"/>
        <color theme="1"/>
        <rFont val="Calibri"/>
        <family val="2"/>
        <charset val="238"/>
        <scheme val="minor"/>
      </rPr>
      <t xml:space="preserve">Nápady na ubrousku </t>
    </r>
    <r>
      <rPr>
        <sz val="11"/>
        <color theme="1"/>
        <rFont val="Calibri"/>
        <family val="2"/>
        <charset val="238"/>
        <scheme val="minor"/>
      </rPr>
      <t xml:space="preserve">– aneb kdy, proč a jak zachycovat svoje myšlenky na kousek papíru – kdy jsme kreativní a jak nenechat své nejlepší nápady zapadnout, ať jste kdekoliv
</t>
    </r>
    <r>
      <rPr>
        <b/>
        <sz val="11"/>
        <color theme="1"/>
        <rFont val="Calibri"/>
        <family val="2"/>
        <charset val="238"/>
        <scheme val="minor"/>
      </rPr>
      <t xml:space="preserve">Vizuální myšlení ve vedení porad a jednání </t>
    </r>
    <r>
      <rPr>
        <sz val="11"/>
        <color theme="1"/>
        <rFont val="Calibri"/>
        <family val="2"/>
        <charset val="238"/>
        <scheme val="minor"/>
      </rPr>
      <t xml:space="preserve">– zásady využití grafických záznamů pro vedení porad, obchodních jednání, přípravu a prezentaci projektů, nabídek a řešení dalších pracovních i osobních situací
</t>
    </r>
    <r>
      <rPr>
        <b/>
        <sz val="11"/>
        <color theme="1"/>
        <rFont val="Calibri"/>
        <family val="2"/>
        <charset val="238"/>
        <scheme val="minor"/>
      </rPr>
      <t>Možnosti sdílení vizuálních záznamů</t>
    </r>
    <r>
      <rPr>
        <sz val="11"/>
        <color theme="1"/>
        <rFont val="Calibri"/>
        <family val="2"/>
        <charset val="238"/>
        <scheme val="minor"/>
      </rPr>
      <t xml:space="preserve">, technické vymoženosti dneška
</t>
    </r>
    <r>
      <rPr>
        <b/>
        <sz val="11"/>
        <color theme="1"/>
        <rFont val="Calibri"/>
        <family val="2"/>
        <charset val="238"/>
        <scheme val="minor"/>
      </rPr>
      <t>Akční plány</t>
    </r>
    <r>
      <rPr>
        <sz val="11"/>
        <color theme="1"/>
        <rFont val="Calibri"/>
        <family val="2"/>
        <charset val="238"/>
        <scheme val="minor"/>
      </rPr>
      <t xml:space="preserve"> účastníků</t>
    </r>
  </si>
  <si>
    <r>
      <rPr>
        <b/>
        <sz val="11"/>
        <color theme="1"/>
        <rFont val="Calibri"/>
        <family val="2"/>
        <charset val="238"/>
        <scheme val="minor"/>
      </rPr>
      <t>Delegování</t>
    </r>
    <r>
      <rPr>
        <sz val="11"/>
        <color theme="1"/>
        <rFont val="Calibri"/>
        <family val="2"/>
        <charset val="238"/>
        <scheme val="minor"/>
      </rPr>
      <t xml:space="preserve"> není přikazování (jak využít situační styly vedení v praxi)
</t>
    </r>
    <r>
      <rPr>
        <b/>
        <sz val="11"/>
        <color theme="1"/>
        <rFont val="Calibri"/>
        <family val="2"/>
        <charset val="238"/>
        <scheme val="minor"/>
      </rPr>
      <t>Delegování typu „správce“</t>
    </r>
    <r>
      <rPr>
        <sz val="11"/>
        <color theme="1"/>
        <rFont val="Calibri"/>
        <family val="2"/>
        <charset val="238"/>
        <scheme val="minor"/>
      </rPr>
      <t xml:space="preserve"> šetří Váš čas i nervy a pomáhá podřízeným rozvíjet se
</t>
    </r>
    <r>
      <rPr>
        <b/>
        <sz val="11"/>
        <color theme="1"/>
        <rFont val="Calibri"/>
        <family val="2"/>
        <charset val="238"/>
        <scheme val="minor"/>
      </rPr>
      <t>Co vše můžete delegovat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Základní překážky při delegování</t>
    </r>
    <r>
      <rPr>
        <sz val="11"/>
        <color theme="1"/>
        <rFont val="Calibri"/>
        <family val="2"/>
        <charset val="238"/>
        <scheme val="minor"/>
      </rPr>
      <t xml:space="preserve"> – při delegování se můžete setkat s řadou překážek – jak na straně těch, na které chcete delegovat, tak také na straně vlastní – podíváme se, jak na ně!
</t>
    </r>
    <r>
      <rPr>
        <b/>
        <sz val="11"/>
        <color theme="1"/>
        <rFont val="Calibri"/>
        <family val="2"/>
        <charset val="238"/>
        <scheme val="minor"/>
      </rPr>
      <t xml:space="preserve">Příprava na delegování </t>
    </r>
    <r>
      <rPr>
        <sz val="11"/>
        <color theme="1"/>
        <rFont val="Calibri"/>
        <family val="2"/>
        <charset val="238"/>
        <scheme val="minor"/>
      </rPr>
      <t xml:space="preserve">– řada vedoucích selhává při delegování, protože neumějí ty, na které chtějí delegovat, dobře připravit – podíváme se, jak nám může pomoci manažerské koučování před delegováním
</t>
    </r>
    <r>
      <rPr>
        <b/>
        <sz val="11"/>
        <color theme="1"/>
        <rFont val="Calibri"/>
        <family val="2"/>
        <charset val="238"/>
        <scheme val="minor"/>
      </rPr>
      <t xml:space="preserve">Co chcete delegovat </t>
    </r>
    <r>
      <rPr>
        <sz val="11"/>
        <color theme="1"/>
        <rFont val="Calibri"/>
        <family val="2"/>
        <charset val="238"/>
        <scheme val="minor"/>
      </rPr>
      <t xml:space="preserve">– co ihned, co do čtvrt roku a co do roka?
</t>
    </r>
    <r>
      <rPr>
        <b/>
        <sz val="11"/>
        <color theme="1"/>
        <rFont val="Calibri"/>
        <family val="2"/>
        <charset val="238"/>
        <scheme val="minor"/>
      </rPr>
      <t>Kdy začít s delegováním</t>
    </r>
  </si>
  <si>
    <t>Marginální analýza, náklady ztracených příležitostí, rozhodování při omezených zdrojích.
Trh: nabídka, poptávka, rovnováha, tržní selhání, elasticita. Rozhodování spotřebitele na základě ekonomické analýzy.
Cenová analýza nákladů firmy. Manažerské rozhodování v prostředí konkurence, monopolu a oligopolu.
Vliv makroekonomických faktorů na manažerské rozhodování, zejména ve vztahu k EU. Kalkulace - základ pro cenotvorbu.
Nákladovost společnosti - BEP (break even point). Plánování - základ pro stanoven nákladů.</t>
  </si>
  <si>
    <t>Jednání s podřízenými. Delegování úkolů. Manažerská komunikace. Hodnocení pracovníků. Vedení lidí. Manažerská kontrola.
Motivace starších kolegů. Argumentace. Neurovědy. Poskytování zpětné vazby. Budování týmů. Uchovávání dokumentů.
Efektivní komunikace vedoucího pracovníka, jednání s různými typy lidí, emocionální inteligence, jak předávat a přijímat informace, verbální a neverbální komunikace vedoucího pracovníka, osobní typologie.
Přijímání, rozdělování a stanovování cílů a úkolů – parametry dobrých cílů, od strategických až po operativu.
Kontrola a hodnocení úkolů a výkonu pracovníků – poskytování kritiky a pochvaly, podávání a přijímání zpětné vazby.
Vedení porady – proč je řada porad ztrátou času – hlavní chyby a jak se jich vyvarovat – jak poradu připravit, moderovat i vyhodnotit, aby byla efektivní.
Kreativní řešení problémů – bonbónek semináře – nové atraktivní a efektivní metody pro řešení problémů v praxi.
Odměňování zaměstnanců-podřízených.</t>
  </si>
  <si>
    <r>
      <rPr>
        <b/>
        <sz val="11"/>
        <color theme="1"/>
        <rFont val="Calibri"/>
        <family val="2"/>
        <charset val="238"/>
        <scheme val="minor"/>
      </rPr>
      <t xml:space="preserve">Motivace.  </t>
    </r>
    <r>
      <rPr>
        <sz val="11"/>
        <color theme="1"/>
        <rFont val="Calibri"/>
        <family val="2"/>
        <charset val="238"/>
        <scheme val="minor"/>
      </rPr>
      <t xml:space="preserve">Co motivuje jednoho, demotivuje druhého. Mapa pro zorientování. 
</t>
    </r>
    <r>
      <rPr>
        <b/>
        <sz val="11"/>
        <color theme="1"/>
        <rFont val="Calibri"/>
        <family val="2"/>
        <charset val="238"/>
        <scheme val="minor"/>
      </rPr>
      <t xml:space="preserve">Určení konkrétních typů motivace. </t>
    </r>
    <r>
      <rPr>
        <sz val="11"/>
        <color theme="1"/>
        <rFont val="Calibri"/>
        <family val="2"/>
        <charset val="238"/>
        <scheme val="minor"/>
      </rPr>
      <t xml:space="preserve">Vlastní případová studie - vlastní zaměstnanci. 
</t>
    </r>
    <r>
      <rPr>
        <b/>
        <sz val="11"/>
        <color theme="1"/>
        <rFont val="Calibri"/>
        <family val="2"/>
        <charset val="238"/>
        <scheme val="minor"/>
      </rPr>
      <t>Firemní kultura vs. motivace jedince.</t>
    </r>
    <r>
      <rPr>
        <sz val="11"/>
        <color theme="1"/>
        <rFont val="Calibri"/>
        <family val="2"/>
        <charset val="238"/>
        <scheme val="minor"/>
      </rPr>
      <t xml:space="preserve"> Motivační systém. Motivace jedince jako součást motivačního systému. 
</t>
    </r>
    <r>
      <rPr>
        <b/>
        <sz val="11"/>
        <color theme="1"/>
        <rFont val="Calibri"/>
        <family val="2"/>
        <charset val="238"/>
        <scheme val="minor"/>
      </rPr>
      <t>Tipy na práci s motivací</t>
    </r>
    <r>
      <rPr>
        <sz val="11"/>
        <color theme="1"/>
        <rFont val="Calibri"/>
        <family val="2"/>
        <charset val="238"/>
        <scheme val="minor"/>
      </rPr>
      <t xml:space="preserve"> Vysoce nákladový přístup (benefity). Nízkorozpočtový přístup. 
</t>
    </r>
    <r>
      <rPr>
        <b/>
        <sz val="11"/>
        <color theme="1"/>
        <rFont val="Calibri"/>
        <family val="2"/>
        <charset val="238"/>
        <scheme val="minor"/>
      </rPr>
      <t>Shrnutí, závěr.</t>
    </r>
    <r>
      <rPr>
        <sz val="11"/>
        <color theme="1"/>
        <rFont val="Calibri"/>
        <family val="2"/>
        <charset val="238"/>
        <scheme val="minor"/>
      </rPr>
      <t xml:space="preserve"> Motivační teorie v praxi manažera. Motivace a sebemotivace.
Význam motivace pro zvyšování výkonu. Způsoby motivace v návaznosti na základy typologie. 
Postup při tvorbě systému odměňování. Úloha základní a variabilní složky mzdy.
Zainteresovanost zaměstnanců na výkonnosti celé společnosti.  Zaměstnanecké benefity a jejich současné trendy.
 Nefinanční motivace.</t>
    </r>
  </si>
  <si>
    <r>
      <rPr>
        <b/>
        <sz val="11"/>
        <color theme="1"/>
        <rFont val="Calibri"/>
        <family val="2"/>
        <charset val="238"/>
        <scheme val="minor"/>
      </rPr>
      <t xml:space="preserve">Teoretické základy tvorby strategie a její vliv na operativní cíle společnosti: </t>
    </r>
    <r>
      <rPr>
        <sz val="11"/>
        <color theme="1"/>
        <rFont val="Calibri"/>
        <family val="2"/>
        <charset val="238"/>
        <scheme val="minor"/>
      </rPr>
      <t xml:space="preserve">Strategická analýza. Formulace strategie.
Implementace strategie. Strategická kontrola.
Operativní řízení a taktické promítnutí strategie do výkonnosti podniku – taktické řízení, operativní řízení.
</t>
    </r>
    <r>
      <rPr>
        <b/>
        <sz val="11"/>
        <color theme="1"/>
        <rFont val="Calibri"/>
        <family val="2"/>
        <charset val="238"/>
        <scheme val="minor"/>
      </rPr>
      <t xml:space="preserve">Strategický plán a jeho návaznost na stanovení měřítek výkonnosti. </t>
    </r>
    <r>
      <rPr>
        <sz val="11"/>
        <color theme="1"/>
        <rFont val="Calibri"/>
        <family val="2"/>
        <charset val="238"/>
        <scheme val="minor"/>
      </rPr>
      <t xml:space="preserve">Strategická analýza makroprostředí.
Strategická analýza mikroprostředí. Analýza vnitřních zdrojů společnosti – marketing a prodej, produktové portfolio, organizace.
Analýza vnějších zdrojů.
</t>
    </r>
    <r>
      <rPr>
        <b/>
        <sz val="11"/>
        <color theme="1"/>
        <rFont val="Calibri"/>
        <family val="2"/>
        <charset val="238"/>
        <scheme val="minor"/>
      </rPr>
      <t xml:space="preserve">Definice cílů společnosti. </t>
    </r>
    <r>
      <rPr>
        <sz val="11"/>
        <color theme="1"/>
        <rFont val="Calibri"/>
        <family val="2"/>
        <charset val="238"/>
        <scheme val="minor"/>
      </rPr>
      <t xml:space="preserve">Marketing a prodej. Servis a péče o zákazníka. Produktové portfolio. Administrativa a IT.
</t>
    </r>
    <r>
      <rPr>
        <b/>
        <sz val="11"/>
        <color theme="1"/>
        <rFont val="Calibri"/>
        <family val="2"/>
        <charset val="238"/>
        <scheme val="minor"/>
      </rPr>
      <t xml:space="preserve">Formulace strategie ve společnosti. </t>
    </r>
    <r>
      <rPr>
        <sz val="11"/>
        <color theme="1"/>
        <rFont val="Calibri"/>
        <family val="2"/>
        <charset val="238"/>
        <scheme val="minor"/>
      </rPr>
      <t xml:space="preserve">Implementace stategie ve společnosti. 
Druhy strategickýkch plánů a jejich měřítka výkonnosti.
</t>
    </r>
    <r>
      <rPr>
        <b/>
        <sz val="11"/>
        <color theme="1"/>
        <rFont val="Calibri"/>
        <family val="2"/>
        <charset val="238"/>
        <scheme val="minor"/>
      </rPr>
      <t>Obchodní strategický plán společnosti</t>
    </r>
    <r>
      <rPr>
        <sz val="11"/>
        <color theme="1"/>
        <rFont val="Calibri"/>
        <family val="2"/>
        <charset val="238"/>
        <scheme val="minor"/>
      </rPr>
      <t xml:space="preserve"> – plán segmentů a výroby (priority segment matrix), plán pro zákazníky.
Plán akvizic. Marktetingový plán společnosti. Personální plán. Finanční plán – plán tržeb a nákladů na úrovni EBT a rozvahy.
Strategie a investiece - investiční plány.</t>
    </r>
  </si>
  <si>
    <r>
      <rPr>
        <b/>
        <sz val="11"/>
        <color theme="1"/>
        <rFont val="Calibri"/>
        <family val="2"/>
        <charset val="238"/>
        <scheme val="minor"/>
      </rPr>
      <t xml:space="preserve">Public Relations (PR). </t>
    </r>
    <r>
      <rPr>
        <sz val="11"/>
        <color theme="1"/>
        <rFont val="Calibri"/>
        <family val="2"/>
        <charset val="238"/>
        <scheme val="minor"/>
      </rPr>
      <t xml:space="preserve">Co to je a k čemu je to dobré. kdo PR vytváří. PR versus propaganda. druhy a oblasti PR.
jak PR pomáhá v rámci marketinkového mixu. vlastnosti dobrých „píáristů“.
</t>
    </r>
    <r>
      <rPr>
        <b/>
        <sz val="11"/>
        <color theme="1"/>
        <rFont val="Calibri"/>
        <family val="2"/>
        <charset val="238"/>
        <scheme val="minor"/>
      </rPr>
      <t xml:space="preserve">Média, média, média. </t>
    </r>
    <r>
      <rPr>
        <sz val="11"/>
        <color theme="1"/>
        <rFont val="Calibri"/>
        <family val="2"/>
        <charset val="238"/>
        <scheme val="minor"/>
      </rPr>
      <t xml:space="preserve">Co chtějí? Struktura a specifika sdělovacích prostředků. Klasická versus nová média. Kdo pracuje v redakci.
</t>
    </r>
    <r>
      <rPr>
        <b/>
        <sz val="11"/>
        <color theme="1"/>
        <rFont val="Calibri"/>
        <family val="2"/>
        <charset val="238"/>
        <scheme val="minor"/>
      </rPr>
      <t xml:space="preserve">Jak komunikovat se sdělovacími prostředky. </t>
    </r>
    <r>
      <rPr>
        <sz val="11"/>
        <color theme="1"/>
        <rFont val="Calibri"/>
        <family val="2"/>
        <charset val="238"/>
        <scheme val="minor"/>
      </rPr>
      <t xml:space="preserve">Pravomoci a odpovědnosti. Pravidla, která pomohou.
Nástroje a postupy mediální komunikace. Pravidla e-mailové komunikace.
</t>
    </r>
    <r>
      <rPr>
        <b/>
        <sz val="11"/>
        <color theme="1"/>
        <rFont val="Calibri"/>
        <family val="2"/>
        <charset val="238"/>
        <scheme val="minor"/>
      </rPr>
      <t xml:space="preserve">Tisková informace aneb „press release“. </t>
    </r>
    <r>
      <rPr>
        <sz val="11"/>
        <color theme="1"/>
        <rFont val="Calibri"/>
        <family val="2"/>
        <charset val="238"/>
        <scheme val="minor"/>
      </rPr>
      <t xml:space="preserve">Co je a co není zpráva. Formy a techniky. Práce s tématem.
</t>
    </r>
    <r>
      <rPr>
        <b/>
        <sz val="11"/>
        <color theme="1"/>
        <rFont val="Calibri"/>
        <family val="2"/>
        <charset val="238"/>
        <scheme val="minor"/>
      </rPr>
      <t xml:space="preserve">Připravujeme tiskovou konferenci &amp; briefing. </t>
    </r>
    <r>
      <rPr>
        <sz val="11"/>
        <color theme="1"/>
        <rFont val="Calibri"/>
        <family val="2"/>
        <charset val="238"/>
        <scheme val="minor"/>
      </rPr>
      <t xml:space="preserve">Kdy „svolat“ novináře. Jak tiskovou konferenci zorganizovat.
Jak vést tiskovou konferenci. Tipy a triky.
</t>
    </r>
    <r>
      <rPr>
        <b/>
        <sz val="11"/>
        <color theme="1"/>
        <rFont val="Calibri"/>
        <family val="2"/>
        <charset val="238"/>
        <scheme val="minor"/>
      </rPr>
      <t xml:space="preserve">Další akce pro média. </t>
    </r>
    <r>
      <rPr>
        <sz val="11"/>
        <color theme="1"/>
        <rFont val="Calibri"/>
        <family val="2"/>
        <charset val="238"/>
        <scheme val="minor"/>
      </rPr>
      <t xml:space="preserve">„event“ při zvláštních příležitostech. Novinářské cesty a exkurze. Zážitky.
</t>
    </r>
    <r>
      <rPr>
        <b/>
        <sz val="11"/>
        <color theme="1"/>
        <rFont val="Calibri"/>
        <family val="2"/>
        <charset val="238"/>
        <scheme val="minor"/>
      </rPr>
      <t xml:space="preserve">Interview aneb hovoříme s novinářem. </t>
    </r>
    <r>
      <rPr>
        <sz val="11"/>
        <color theme="1"/>
        <rFont val="Calibri"/>
        <family val="2"/>
        <charset val="238"/>
        <scheme val="minor"/>
      </rPr>
      <t xml:space="preserve">Aktuální schůzka při výjimečných událostech. Osobní interview.
Písemný rozhovor. Telefonický rozhovor. Techniky – tipy a triky. Jak se vypořádat se stresem.
</t>
    </r>
    <r>
      <rPr>
        <b/>
        <sz val="11"/>
        <color theme="1"/>
        <rFont val="Calibri"/>
        <family val="2"/>
        <charset val="238"/>
        <scheme val="minor"/>
      </rPr>
      <t xml:space="preserve">Kombinace klasických a online nástrojů. </t>
    </r>
    <r>
      <rPr>
        <sz val="11"/>
        <color theme="1"/>
        <rFont val="Calibri"/>
        <family val="2"/>
        <charset val="238"/>
        <scheme val="minor"/>
      </rPr>
      <t xml:space="preserve">Sociální média. Blogy, vlogy a podcasty. Partyzánské public relations.
</t>
    </r>
    <r>
      <rPr>
        <b/>
        <sz val="11"/>
        <color theme="1"/>
        <rFont val="Calibri"/>
        <family val="2"/>
        <charset val="238"/>
        <scheme val="minor"/>
      </rPr>
      <t xml:space="preserve">Právo a média. </t>
    </r>
    <r>
      <rPr>
        <sz val="11"/>
        <color theme="1"/>
        <rFont val="Calibri"/>
        <family val="2"/>
        <charset val="238"/>
        <scheme val="minor"/>
      </rPr>
      <t xml:space="preserve">Jak reagovat na chybu v médiích. Právo na dodatečnou odpověď. Ochrana osobnosti.
</t>
    </r>
    <r>
      <rPr>
        <b/>
        <sz val="11"/>
        <color theme="1"/>
        <rFont val="Calibri"/>
        <family val="2"/>
        <charset val="238"/>
        <scheme val="minor"/>
      </rPr>
      <t>Případové studie napříč tématy, praktické úkoly.
Shrnutí, závěr.</t>
    </r>
  </si>
  <si>
    <r>
      <rPr>
        <b/>
        <sz val="11"/>
        <color theme="1"/>
        <rFont val="Calibri"/>
        <family val="2"/>
        <charset val="238"/>
        <scheme val="minor"/>
      </rPr>
      <t xml:space="preserve">1. Charakteristika metody vážení jako jedné analytické metody průzkumu trhu: </t>
    </r>
    <r>
      <rPr>
        <sz val="11"/>
        <color theme="1"/>
        <rFont val="Calibri"/>
        <family val="2"/>
        <charset val="238"/>
        <scheme val="minor"/>
      </rPr>
      <t xml:space="preserve">Výčet metod průzkumu trhu a jejich charakteristika.
Základní princip průzkumu trhu metodou vážení.
</t>
    </r>
    <r>
      <rPr>
        <b/>
        <sz val="11"/>
        <color theme="1"/>
        <rFont val="Calibri"/>
        <family val="2"/>
        <charset val="238"/>
        <scheme val="minor"/>
      </rPr>
      <t xml:space="preserve">2. Metodika metody vážení:
</t>
    </r>
    <r>
      <rPr>
        <sz val="11"/>
        <color theme="1"/>
        <rFont val="Calibri"/>
        <family val="2"/>
        <charset val="238"/>
        <scheme val="minor"/>
      </rPr>
      <t xml:space="preserve">Řešení příkladu metody vážení pomocí vah přidělených pomocí procentového rozložení vah kritérií hodnocení.
Řešení příklady metody vážení pomocí vah přidělených bodovým ohodnocením priority kritérií hodnocení.
</t>
    </r>
    <r>
      <rPr>
        <b/>
        <sz val="11"/>
        <color theme="1"/>
        <rFont val="Calibri"/>
        <family val="2"/>
        <charset val="238"/>
        <scheme val="minor"/>
      </rPr>
      <t xml:space="preserve">3. Metodika stanovení subkritérií pro hodnocení prvků zkoumané oblasti: </t>
    </r>
    <r>
      <rPr>
        <sz val="11"/>
        <color theme="1"/>
        <rFont val="Calibri"/>
        <family val="2"/>
        <charset val="238"/>
        <scheme val="minor"/>
      </rPr>
      <t xml:space="preserve">Charakteristika subkritérií.
Stanovení subkritérií, která se doplňují. Stanovení subkritérií, z nich může být splněno pouze jedno. Nácvik stanovování subkritérií.
</t>
    </r>
    <r>
      <rPr>
        <b/>
        <sz val="11"/>
        <color theme="1"/>
        <rFont val="Calibri"/>
        <family val="2"/>
        <charset val="238"/>
        <scheme val="minor"/>
      </rPr>
      <t xml:space="preserve">4. Modelová situace </t>
    </r>
    <r>
      <rPr>
        <sz val="11"/>
        <color theme="1"/>
        <rFont val="Calibri"/>
        <family val="2"/>
        <charset val="238"/>
        <scheme val="minor"/>
      </rPr>
      <t>Zadání modelové situace průzkumu metodou vážení: Skupinové řešení průzkumu metodou vážení.</t>
    </r>
  </si>
  <si>
    <r>
      <rPr>
        <b/>
        <sz val="11"/>
        <color theme="1"/>
        <rFont val="Calibri"/>
        <family val="2"/>
        <charset val="238"/>
        <scheme val="minor"/>
      </rPr>
      <t xml:space="preserve">Cesta k úspěchu. </t>
    </r>
    <r>
      <rPr>
        <sz val="11"/>
        <color theme="1"/>
        <rFont val="Calibri"/>
        <family val="2"/>
        <charset val="238"/>
        <scheme val="minor"/>
      </rPr>
      <t xml:space="preserve">Současné nároky a trendy. Sounáležitost a loajalita. Role a postavení asistentky. Asistentka a gender manažera.
</t>
    </r>
    <r>
      <rPr>
        <b/>
        <sz val="11"/>
        <color theme="1"/>
        <rFont val="Calibri"/>
        <family val="2"/>
        <charset val="238"/>
        <scheme val="minor"/>
      </rPr>
      <t xml:space="preserve">Profesionální image. </t>
    </r>
    <r>
      <rPr>
        <sz val="11"/>
        <color theme="1"/>
        <rFont val="Calibri"/>
        <family val="2"/>
        <charset val="238"/>
        <scheme val="minor"/>
      </rPr>
      <t xml:space="preserve">První a poslední dojem. Vzhled a osobní vystupování. Firemní kultura a společenský kodex.
Pracovní vs. návštěvní zóna. Kompetence a jejich prohlubování. Sebedůvěra a její podpora. Základy etikety.
</t>
    </r>
    <r>
      <rPr>
        <b/>
        <sz val="11"/>
        <color theme="1"/>
        <rFont val="Calibri"/>
        <family val="2"/>
        <charset val="238"/>
        <scheme val="minor"/>
      </rPr>
      <t xml:space="preserve">Profesionální komunikace. </t>
    </r>
    <r>
      <rPr>
        <sz val="11"/>
        <color theme="1"/>
        <rFont val="Calibri"/>
        <family val="2"/>
        <charset val="238"/>
        <scheme val="minor"/>
      </rPr>
      <t xml:space="preserve">7 C - zásady efektivní komunikace. Průběh komunikace. Dotazování a naslouchání.
Význam neverbální komunikace. Společenská konverzace. Nácvik komunikačních dovedností.
</t>
    </r>
    <r>
      <rPr>
        <b/>
        <sz val="11"/>
        <color theme="1"/>
        <rFont val="Calibri"/>
        <family val="2"/>
        <charset val="238"/>
        <scheme val="minor"/>
      </rPr>
      <t xml:space="preserve">Telefonická komunikace. </t>
    </r>
    <r>
      <rPr>
        <sz val="11"/>
        <color theme="1"/>
        <rFont val="Calibri"/>
        <family val="2"/>
        <charset val="238"/>
        <scheme val="minor"/>
      </rPr>
      <t xml:space="preserve">Specifika telefonické komunikace. Mezinárodní standardy. Profesionální vedení telefonického hovoru.
Praktický nácvik.
</t>
    </r>
    <r>
      <rPr>
        <b/>
        <sz val="11"/>
        <color theme="1"/>
        <rFont val="Calibri"/>
        <family val="2"/>
        <charset val="238"/>
        <scheme val="minor"/>
      </rPr>
      <t xml:space="preserve">Firemní korespondence. </t>
    </r>
    <r>
      <rPr>
        <sz val="11"/>
        <color theme="1"/>
        <rFont val="Calibri"/>
        <family val="2"/>
        <charset val="238"/>
        <scheme val="minor"/>
      </rPr>
      <t xml:space="preserve">Zápisy porad, schůzek. Pravidla písemné komunikace. Forma a obsah e-mailů.
</t>
    </r>
    <r>
      <rPr>
        <b/>
        <sz val="11"/>
        <color theme="1"/>
        <rFont val="Calibri"/>
        <family val="2"/>
        <charset val="238"/>
        <scheme val="minor"/>
      </rPr>
      <t xml:space="preserve">Time Management - efektivní pracovní návyky. </t>
    </r>
    <r>
      <rPr>
        <sz val="11"/>
        <color theme="1"/>
        <rFont val="Calibri"/>
        <family val="2"/>
        <charset val="238"/>
        <scheme val="minor"/>
      </rPr>
      <t xml:space="preserve">Stanovení priorit - myšlenkové mapy v praxi. Plánování. Zvládání obtížných úkolů. 
Prokrastinace, zloději času. Techniky a nástroje pro efektivní řízení času.
</t>
    </r>
    <r>
      <rPr>
        <b/>
        <sz val="11"/>
        <color theme="1"/>
        <rFont val="Calibri"/>
        <family val="2"/>
        <charset val="238"/>
        <scheme val="minor"/>
      </rPr>
      <t>Shrnutí, závěr.</t>
    </r>
  </si>
  <si>
    <t>Co se skrývá za slovy průzkumy, ankety, mapování, ankety, řízené dotazování. Co chceme zjistit a jaký zvolit nástroj.
Fáze přípravy dotazníkového šetření a na co si dát pozor. Sběr dat. Atmosféra ve firmě a relevantnost získaných dat.
Výstupy a co dál. Kdo jsou pro firmu klíčoví zaměstnanci. Rozdíl klíčoví zaměstnanci, personální náhrady, zastupující.
Informovanost a finanční či nefinanční motivace. Způsoby práce s těmito skupinami. Jak to propojit, co tím můžeme získat.</t>
  </si>
  <si>
    <t>Reagovat manažersky na měnící se prostředí. Podporovat tým a motivovat jej prostřednictvím zpětné vazby k dosažení výkonu.
Rozvíjet optimistický přístup k práci, kolegům a zákazníkům. Příprava a vedení porad a schůzek se členy týmu efektivně.
Využijete pozitivní komunikační styl v komunikaci s týmem.</t>
  </si>
  <si>
    <r>
      <rPr>
        <b/>
        <sz val="11"/>
        <color theme="1"/>
        <rFont val="Calibri"/>
        <family val="2"/>
        <charset val="238"/>
        <scheme val="minor"/>
      </rPr>
      <t xml:space="preserve">Jednání a vyjednávání. </t>
    </r>
    <r>
      <rPr>
        <sz val="11"/>
        <color theme="1"/>
        <rFont val="Calibri"/>
        <family val="2"/>
        <charset val="238"/>
        <scheme val="minor"/>
      </rPr>
      <t xml:space="preserve">Rozdíl mezi standardním obchodním jednáním a vyjednáváním. Kdy končí prodej a začíná vyjednávání.
Fáze vyjednávacího procesu.
</t>
    </r>
    <r>
      <rPr>
        <b/>
        <sz val="11"/>
        <color theme="1"/>
        <rFont val="Calibri"/>
        <family val="2"/>
        <charset val="238"/>
        <scheme val="minor"/>
      </rPr>
      <t xml:space="preserve">Osobní styl vyjednavače. </t>
    </r>
    <r>
      <rPr>
        <sz val="11"/>
        <color theme="1"/>
        <rFont val="Calibri"/>
        <family val="2"/>
        <charset val="238"/>
        <scheme val="minor"/>
      </rPr>
      <t xml:space="preserve">Jak ovládnout psychologické aspekty vyjednávání. Uvědomění si svých slabých a silných stránek.
Volba vhodného stylu pro dosažení dobrého výsledku vyjednávání.
</t>
    </r>
    <r>
      <rPr>
        <b/>
        <sz val="11"/>
        <color theme="1"/>
        <rFont val="Calibri"/>
        <family val="2"/>
        <charset val="238"/>
        <scheme val="minor"/>
      </rPr>
      <t xml:space="preserve">Jen dokonalá příprava umožňuje improvizaci. </t>
    </r>
    <r>
      <rPr>
        <sz val="11"/>
        <color theme="1"/>
        <rFont val="Calibri"/>
        <family val="2"/>
        <charset val="238"/>
        <scheme val="minor"/>
      </rPr>
      <t xml:space="preserve">Metoda "7 bodů" pro přípravu na náročné vyjednávání.
Principy pro přípravu a vedení vyjednávání - W-W, BATNA. Alternativní scénáře, často používané taktiky.
</t>
    </r>
    <r>
      <rPr>
        <b/>
        <sz val="11"/>
        <color theme="1"/>
        <rFont val="Calibri"/>
        <family val="2"/>
        <charset val="238"/>
        <scheme val="minor"/>
      </rPr>
      <t xml:space="preserve">Pět zlatých pravidel vyjednávání. </t>
    </r>
    <r>
      <rPr>
        <sz val="11"/>
        <color theme="1"/>
        <rFont val="Calibri"/>
        <family val="2"/>
        <charset val="238"/>
        <scheme val="minor"/>
      </rPr>
      <t xml:space="preserve">Klíčové body jednání - 5 nepostradatelných pravidel pro úspěšné vyjednávání.
Dobrý začátek: nezbytný předpoklad pro dobrý výsledek. Nejvhodnější způsoby, jak si říci o protihodnotu.
Jak chytře ustupovat. Co dělat v těch nejvypjatějších situacích - výčet možností a praktické rady.
</t>
    </r>
    <r>
      <rPr>
        <b/>
        <sz val="11"/>
        <color theme="1"/>
        <rFont val="Calibri"/>
        <family val="2"/>
        <charset val="238"/>
        <scheme val="minor"/>
      </rPr>
      <t xml:space="preserve">Nejčastější chyby a omyly vyjednavačů. </t>
    </r>
    <r>
      <rPr>
        <sz val="11"/>
        <color theme="1"/>
        <rFont val="Calibri"/>
        <family val="2"/>
        <charset val="238"/>
        <scheme val="minor"/>
      </rPr>
      <t>Prevence a obrana - praktické tipy.</t>
    </r>
  </si>
  <si>
    <r>
      <rPr>
        <b/>
        <sz val="11"/>
        <color theme="1"/>
        <rFont val="Calibri"/>
        <family val="2"/>
        <charset val="238"/>
        <scheme val="minor"/>
      </rPr>
      <t xml:space="preserve">Jak úspěšně řídit obchodní jednání. </t>
    </r>
    <r>
      <rPr>
        <sz val="11"/>
        <color theme="1"/>
        <rFont val="Calibri"/>
        <family val="2"/>
        <charset val="238"/>
        <scheme val="minor"/>
      </rPr>
      <t xml:space="preserve">Metoda prodeje "6P". Etapy prodeje.
</t>
    </r>
    <r>
      <rPr>
        <b/>
        <sz val="11"/>
        <color theme="1"/>
        <rFont val="Calibri"/>
        <family val="2"/>
        <charset val="238"/>
        <scheme val="minor"/>
      </rPr>
      <t xml:space="preserve">Příprava návštěvy. </t>
    </r>
    <r>
      <rPr>
        <sz val="11"/>
        <color theme="1"/>
        <rFont val="Calibri"/>
        <family val="2"/>
        <charset val="238"/>
        <scheme val="minor"/>
      </rPr>
      <t xml:space="preserve">Informace, které je nutno shromáždit. Vypracování cíle návštěvy. Navržení a sjednání schůzky.
</t>
    </r>
    <r>
      <rPr>
        <b/>
        <sz val="11"/>
        <color theme="1"/>
        <rFont val="Calibri"/>
        <family val="2"/>
        <charset val="238"/>
        <scheme val="minor"/>
      </rPr>
      <t xml:space="preserve">Jak vytvořit pozitivní atmosféru. </t>
    </r>
    <r>
      <rPr>
        <sz val="11"/>
        <color theme="1"/>
        <rFont val="Calibri"/>
        <family val="2"/>
        <charset val="238"/>
        <scheme val="minor"/>
      </rPr>
      <t xml:space="preserve">Síla prvního dojmu - image obchodníka. Pravidlo "4 x 20". Sebeprezentace, prezentace firmy.
Zahájení jednání.
</t>
    </r>
    <r>
      <rPr>
        <b/>
        <sz val="11"/>
        <color theme="1"/>
        <rFont val="Calibri"/>
        <family val="2"/>
        <charset val="238"/>
        <scheme val="minor"/>
      </rPr>
      <t xml:space="preserve">Taktika při jednání s klientem. </t>
    </r>
    <r>
      <rPr>
        <sz val="11"/>
        <color theme="1"/>
        <rFont val="Calibri"/>
        <family val="2"/>
        <charset val="238"/>
        <scheme val="minor"/>
      </rPr>
      <t xml:space="preserve">Aktivní naslouchání - jak slyšet "více, než zákazník říká". Techniky "odhalovacího" rozhovoru.
Vytvoření kvalitního základu pro argumentaci.
</t>
    </r>
    <r>
      <rPr>
        <b/>
        <sz val="11"/>
        <color theme="1"/>
        <rFont val="Calibri"/>
        <family val="2"/>
        <charset val="238"/>
        <scheme val="minor"/>
      </rPr>
      <t xml:space="preserve">Uspořádání a přizpůsobení argumentů. </t>
    </r>
    <r>
      <rPr>
        <sz val="11"/>
        <color theme="1"/>
        <rFont val="Calibri"/>
        <family val="2"/>
        <charset val="238"/>
        <scheme val="minor"/>
      </rPr>
      <t xml:space="preserve">Co to je prodejní argument. Co obsahuje úspěšný argument. 
Metoda dvojnásobné argumentace.
</t>
    </r>
    <r>
      <rPr>
        <b/>
        <sz val="11"/>
        <color theme="1"/>
        <rFont val="Calibri"/>
        <family val="2"/>
        <charset val="238"/>
        <scheme val="minor"/>
      </rPr>
      <t xml:space="preserve">Základní kroky při zpracování námitky. </t>
    </r>
    <r>
      <rPr>
        <sz val="11"/>
        <color theme="1"/>
        <rFont val="Calibri"/>
        <family val="2"/>
        <charset val="238"/>
        <scheme val="minor"/>
      </rPr>
      <t xml:space="preserve">2 klíčové kroky při zpracování námitky. Obnovení dialogu po námitce.
</t>
    </r>
    <r>
      <rPr>
        <b/>
        <sz val="11"/>
        <color theme="1"/>
        <rFont val="Calibri"/>
        <family val="2"/>
        <charset val="238"/>
        <scheme val="minor"/>
      </rPr>
      <t xml:space="preserve">Příprava příští návštěvy. </t>
    </r>
    <r>
      <rPr>
        <sz val="11"/>
        <color theme="1"/>
        <rFont val="Calibri"/>
        <family val="2"/>
        <charset val="238"/>
        <scheme val="minor"/>
      </rPr>
      <t>Jak se "nechat pozvat" na příští návštěvu. Uzavření obchodního jednání. 
Aktivity směřující k zajištění věrnosti klienta.</t>
    </r>
  </si>
  <si>
    <t>Motivace účastníků k seberozvoji. Natáčení sebeprezentace, videoanalýza. 
Budování image zaměstnance - obchodníka a firmy jako celku. Profesionální vystupování, zdravé sebevědomí.
První dojem, imponující dojem. Image obchodníka - manažera. Práce s mimikou. Úspěch skrytý v oblékání, profesionální šatník.
Prohřešky proti etiketě. Řešení aktuálních problémů, diskuze k problematice. Základy diplomacie.
Základy etikety při obchodním obědě/večeři.</t>
  </si>
  <si>
    <t>Co je to projektové řízení. Životní cyklus projektu. Procesy projektového managementu.
Organizování a koordinování projektů (sestavení projektového týmu, matice odpovědnosti). Zahájení a iniciace projektu.
Plánování projektu (hierarchická struktura činností, časové harmonogramy, rozpočet projektu, doba návratnosti projektu).
Identifikace a řízení rizik. Efektivní řízení projektových prací (řízení změn, operativní řízení projektu).
Monitorování a kontrola projektu (rozpočet a jeho sledování, hodnocení rozpracovanosti projektu).
Uzavření a vyhodnocení projektu. Využití IT  nástrojů pro projektový management - např. project manager.
Shrnutí a závěr .</t>
  </si>
  <si>
    <r>
      <rPr>
        <b/>
        <sz val="11"/>
        <color theme="1"/>
        <rFont val="Calibri"/>
        <family val="2"/>
        <charset val="238"/>
        <scheme val="minor"/>
      </rPr>
      <t xml:space="preserve">Osobnost. </t>
    </r>
    <r>
      <rPr>
        <sz val="11"/>
        <color theme="1"/>
        <rFont val="Calibri"/>
        <family val="2"/>
        <charset val="238"/>
        <scheme val="minor"/>
      </rPr>
      <t xml:space="preserve">Sebepoznání - silné a slabé stránky. Mozek, myšlenky, emoce, tělo. Změna myšlení z pasivního na progresivní.
</t>
    </r>
    <r>
      <rPr>
        <b/>
        <sz val="11"/>
        <color theme="1"/>
        <rFont val="Calibri"/>
        <family val="2"/>
        <charset val="238"/>
        <scheme val="minor"/>
      </rPr>
      <t xml:space="preserve">Tým a vztahy. </t>
    </r>
    <r>
      <rPr>
        <sz val="11"/>
        <color theme="1"/>
        <rFont val="Calibri"/>
        <family val="2"/>
        <charset val="238"/>
        <scheme val="minor"/>
      </rPr>
      <t xml:space="preserve">Role a pozice v týmu. Vymezování kompetencí. Posilování výkonu týmu (týmová role, zodpovědnost, synergie).
</t>
    </r>
    <r>
      <rPr>
        <b/>
        <sz val="11"/>
        <color theme="1"/>
        <rFont val="Calibri"/>
        <family val="2"/>
        <charset val="238"/>
        <scheme val="minor"/>
      </rPr>
      <t xml:space="preserve">Komunikace a spolupráce. </t>
    </r>
    <r>
      <rPr>
        <sz val="11"/>
        <color theme="1"/>
        <rFont val="Calibri"/>
        <family val="2"/>
        <charset val="238"/>
        <scheme val="minor"/>
      </rPr>
      <t xml:space="preserve">Konstruktivní komunikace, empatie, naslouchání. Vyjednávání. Obtížné rozhovory.
</t>
    </r>
    <r>
      <rPr>
        <b/>
        <sz val="11"/>
        <color theme="1"/>
        <rFont val="Calibri"/>
        <family val="2"/>
        <charset val="238"/>
        <scheme val="minor"/>
      </rPr>
      <t xml:space="preserve">Vize a motivace. </t>
    </r>
    <r>
      <rPr>
        <sz val="11"/>
        <color theme="1"/>
        <rFont val="Calibri"/>
        <family val="2"/>
        <charset val="238"/>
        <scheme val="minor"/>
      </rPr>
      <t xml:space="preserve">Motivace a její principy. Vizualizace. Motivační nástroje a jejich využití.
</t>
    </r>
    <r>
      <rPr>
        <b/>
        <sz val="11"/>
        <color theme="1"/>
        <rFont val="Calibri"/>
        <family val="2"/>
        <charset val="238"/>
        <scheme val="minor"/>
      </rPr>
      <t xml:space="preserve">Vývoj stylů vedení lidí. </t>
    </r>
    <r>
      <rPr>
        <sz val="11"/>
        <color theme="1"/>
        <rFont val="Calibri"/>
        <family val="2"/>
        <charset val="238"/>
        <scheme val="minor"/>
      </rPr>
      <t xml:space="preserve">Přikazování, instruování, delegování, koučování, mentoring, konzultace. 
Specifikace a výběr konkrétního stylu vedení.
</t>
    </r>
    <r>
      <rPr>
        <b/>
        <sz val="11"/>
        <color theme="1"/>
        <rFont val="Calibri"/>
        <family val="2"/>
        <charset val="238"/>
        <scheme val="minor"/>
      </rPr>
      <t xml:space="preserve">Koučovací přístup. </t>
    </r>
    <r>
      <rPr>
        <sz val="11"/>
        <color theme="1"/>
        <rFont val="Calibri"/>
        <family val="2"/>
        <charset val="238"/>
        <scheme val="minor"/>
      </rPr>
      <t>Koučování a lidský mozek. Síla otázek. Strach a důvěra.</t>
    </r>
  </si>
  <si>
    <r>
      <t xml:space="preserve">Jednoduchý systém řízení výkonnosti pro všechny velikosti firem.
</t>
    </r>
    <r>
      <rPr>
        <b/>
        <sz val="11"/>
        <color theme="1"/>
        <rFont val="Calibri"/>
        <family val="2"/>
        <charset val="238"/>
        <scheme val="minor"/>
      </rPr>
      <t xml:space="preserve">Od strategie, přes plánování, forecasting a řízení rizika k manažerskému reportingu.
 </t>
    </r>
    <r>
      <rPr>
        <sz val="11"/>
        <color theme="1"/>
        <rFont val="Calibri"/>
        <family val="2"/>
        <charset val="238"/>
        <scheme val="minor"/>
      </rPr>
      <t xml:space="preserve">Jak propojit s řízením výkonnosti bonusový systém. Ukázka konkrétních reportů.
</t>
    </r>
    <r>
      <rPr>
        <b/>
        <sz val="11"/>
        <color theme="1"/>
        <rFont val="Calibri"/>
        <family val="2"/>
        <charset val="238"/>
        <scheme val="minor"/>
      </rPr>
      <t>KPI – jak ušít na míru systém měření výkonnosti. Co jiného kromě KPI reportovat.</t>
    </r>
    <r>
      <rPr>
        <sz val="11"/>
        <color theme="1"/>
        <rFont val="Calibri"/>
        <family val="2"/>
        <charset val="238"/>
        <scheme val="minor"/>
      </rPr>
      <t xml:space="preserve">Ukázka konkrétních reportů.
</t>
    </r>
    <r>
      <rPr>
        <b/>
        <sz val="11"/>
        <color theme="1"/>
        <rFont val="Calibri"/>
        <family val="2"/>
        <charset val="238"/>
        <scheme val="minor"/>
      </rPr>
      <t>Trendy, odchylky, benchmarky a ostatní kontextové informace.
Zlatá pravidla vizualizace a konzistence</t>
    </r>
    <r>
      <rPr>
        <sz val="11"/>
        <color theme="1"/>
        <rFont val="Calibri"/>
        <family val="2"/>
        <charset val="238"/>
        <scheme val="minor"/>
      </rPr>
      <t>. Rychlá orientace, riziko a akce. Ukázka konkrétních reportů. 
Moderní IT nástroje IT reporting.</t>
    </r>
  </si>
  <si>
    <t>Školení středního managementu 1 
- úvodní část</t>
  </si>
  <si>
    <t>Školení středního managementu 2 
– teoretická část</t>
  </si>
  <si>
    <t>Školení středního managementu 3
- praktická část</t>
  </si>
  <si>
    <t>Řízení a organizování práce podřízených, Efektivní delegování, Asertivita a řešení konfliktních situací
Motivace podřízených, Komunikační a prezentační dovednost, Hodnocení zaměstnanců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</si>
</sst>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2" numFmtId="43"/>
  </cellStyleXfs>
  <cellXfs count="44">
    <xf borderId="0" fillId="0" fontId="0" numFmtId="0" xfId="0"/>
    <xf applyAlignment="1" borderId="0" fillId="0" fontId="0" numFmtId="0" xfId="0">
      <alignment wrapText="1"/>
    </xf>
    <xf applyBorder="1" borderId="1" fillId="0" fontId="0" numFmtId="0" xfId="0"/>
    <xf applyBorder="1" borderId="2" fillId="0" fontId="0" numFmtId="0" xfId="0"/>
    <xf applyAlignment="1" applyBorder="1" applyFill="1" applyFont="1" borderId="3" fillId="2" fontId="1" numFmtId="0" xfId="0">
      <alignment horizontal="center" vertical="center" wrapText="1"/>
    </xf>
    <xf applyAlignment="1" applyBorder="1" applyFill="1" applyFont="1" borderId="4" fillId="2" fontId="1" numFmtId="0" xfId="0">
      <alignment horizontal="center" vertical="center" wrapText="1"/>
    </xf>
    <xf applyAlignment="1" applyBorder="1" applyFill="1" applyFont="1" borderId="5" fillId="2" fontId="1" numFmtId="0" xfId="0">
      <alignment horizontal="center" vertical="center" wrapText="1"/>
    </xf>
    <xf applyAlignment="1" applyBorder="1" applyFill="1" applyFont="1" borderId="3" fillId="3" fontId="1" numFmtId="0" xfId="0">
      <alignment horizontal="center" vertical="center" wrapText="1"/>
    </xf>
    <xf applyAlignment="1" applyBorder="1" applyFill="1" applyFont="1" borderId="4" fillId="3" fontId="1" numFmtId="0" xfId="0">
      <alignment horizontal="center" vertical="center" wrapText="1"/>
    </xf>
    <xf applyAlignment="1" applyBorder="1" applyFill="1" applyFont="1" borderId="5" fillId="3" fontId="1" numFmtId="0" xfId="0">
      <alignment horizontal="center" vertical="center" wrapText="1"/>
    </xf>
    <xf applyAlignment="1" applyBorder="1" applyFill="1" applyFont="1" borderId="3" fillId="7" fontId="1" numFmtId="0" xfId="0">
      <alignment horizontal="center" vertical="center" wrapText="1"/>
    </xf>
    <xf applyAlignment="1" applyBorder="1" applyFill="1" applyFont="1" borderId="4" fillId="7" fontId="1" numFmtId="0" xfId="0">
      <alignment horizontal="center" vertical="center" wrapText="1"/>
    </xf>
    <xf applyAlignment="1" applyBorder="1" applyFill="1" applyFont="1" borderId="5" fillId="7" fontId="1" numFmtId="0" xfId="0">
      <alignment horizontal="center" vertical="center" wrapText="1"/>
    </xf>
    <xf applyBorder="1" applyFill="1" borderId="2" fillId="8" fontId="0" numFmtId="0" xfId="0"/>
    <xf applyBorder="1" applyFill="1" borderId="1" fillId="8" fontId="0" numFmtId="0" xfId="0"/>
    <xf applyFont="1" borderId="0" fillId="0" fontId="0" numFmtId="43" xfId="1"/>
    <xf applyAlignment="1" applyBorder="1" applyFill="1" applyFont="1" borderId="0" fillId="3" fontId="1" numFmtId="0" xfId="0">
      <alignment horizontal="center" vertical="center" wrapText="1"/>
    </xf>
    <xf applyAlignment="1" applyBorder="1" applyFill="1" applyFont="1" borderId="0" fillId="7" fontId="1" numFmtId="0" xfId="0">
      <alignment horizontal="center" vertical="center" wrapText="1"/>
    </xf>
    <xf applyAlignment="1" applyBorder="1" applyFill="1" applyFont="1" borderId="1" fillId="9" fontId="3" numFmtId="0" xfId="0">
      <alignment horizontal="center" vertical="center"/>
    </xf>
    <xf applyAlignment="1" applyBorder="1" applyFill="1" applyFont="1" borderId="1" fillId="9" fontId="4" numFmtId="0" xfId="0">
      <alignment horizontal="center" vertical="center" wrapText="1"/>
    </xf>
    <xf applyAlignment="1" applyBorder="1" applyFill="1" applyFont="1" borderId="1" fillId="10" fontId="5" numFmtId="0" xfId="0">
      <alignment horizontal="center" vertical="center" wrapText="1"/>
    </xf>
    <xf applyAlignment="1" applyBorder="1" applyFill="1" borderId="1" fillId="8" fontId="0" numFmtId="0" xfId="0">
      <alignment horizontal="center" vertical="center"/>
    </xf>
    <xf applyAlignment="1" borderId="0" fillId="0" fontId="0" numFmtId="0" xfId="0">
      <alignment horizontal="center" vertical="center"/>
    </xf>
    <xf applyAlignment="1" applyBorder="1" applyFill="1" borderId="6" fillId="2" fontId="0" numFmtId="0" xfId="0">
      <alignment horizontal="left" vertical="top" wrapText="1"/>
    </xf>
    <xf applyAlignment="1" applyBorder="1" applyFill="1" borderId="6" fillId="2" fontId="0" numFmtId="0" xfId="0">
      <alignment horizontal="left" vertical="center" wrapText="1"/>
    </xf>
    <xf applyAlignment="1" applyBorder="1" applyFill="1" borderId="6" fillId="8" fontId="0" numFmtId="0" xfId="0">
      <alignment horizontal="left" vertical="center" wrapText="1"/>
    </xf>
    <xf applyAlignment="1" applyBorder="1" applyFill="1" borderId="1" fillId="8" fontId="0" numFmtId="0" xfId="0">
      <alignment horizontal="left" vertical="center" wrapText="1"/>
    </xf>
    <xf applyAlignment="1" borderId="0" fillId="0" fontId="0" numFmtId="0" xfId="0">
      <alignment horizontal="left" vertical="center"/>
    </xf>
    <xf applyAlignment="1" applyBorder="1" applyFill="1" borderId="1" fillId="2" fontId="0" numFmtId="0" xfId="0">
      <alignment horizontal="left" vertical="center" wrapText="1"/>
    </xf>
    <xf applyAlignment="1" applyFont="1" borderId="0" fillId="0" fontId="1" numFmtId="0" xfId="0">
      <alignment horizontal="center"/>
    </xf>
    <xf applyAlignment="1" applyBorder="1" applyFill="1" borderId="2" fillId="8" fontId="0" numFmtId="0" xfId="0">
      <alignment horizontal="center" wrapText="1"/>
    </xf>
    <xf applyAlignment="1" applyBorder="1" applyFill="1" borderId="1" fillId="8" fontId="0" numFmtId="0" xfId="0">
      <alignment horizontal="center" wrapText="1"/>
    </xf>
    <xf applyAlignment="1" applyBorder="1" applyFill="1" borderId="2" fillId="8" fontId="0" numFmtId="0" xfId="0">
      <alignment horizontal="center"/>
    </xf>
    <xf applyAlignment="1" applyBorder="1" applyFill="1" borderId="1" fillId="8" fontId="0" numFmtId="0" xfId="0">
      <alignment horizontal="center"/>
    </xf>
    <xf applyAlignment="1" applyBorder="1" borderId="2" fillId="0" fontId="0" numFmtId="0" xfId="0">
      <alignment horizontal="center"/>
    </xf>
    <xf applyAlignment="1" applyBorder="1" borderId="1" fillId="0" fontId="0" numFmtId="0" xfId="0">
      <alignment horizontal="center"/>
    </xf>
    <xf applyAlignment="1" applyBorder="1" applyFill="1" borderId="2" fillId="0" fontId="0" numFmtId="0" xfId="0">
      <alignment horizontal="center"/>
    </xf>
    <xf applyAlignment="1" applyBorder="1" applyFill="1" borderId="1" fillId="0" fontId="0" numFmtId="0" xfId="0">
      <alignment horizontal="center"/>
    </xf>
    <xf applyAlignment="1" applyBorder="1" applyFill="1" borderId="2" fillId="4" fontId="0" numFmtId="0" xfId="0">
      <alignment horizontal="center"/>
    </xf>
    <xf applyAlignment="1" applyBorder="1" applyFill="1" borderId="1" fillId="4" fontId="0" numFmtId="0" xfId="0">
      <alignment horizontal="center"/>
    </xf>
    <xf applyAlignment="1" applyBorder="1" applyFill="1" borderId="1" fillId="6" fontId="0" numFmtId="0" xfId="0">
      <alignment horizontal="center"/>
    </xf>
    <xf applyAlignment="1" applyBorder="1" applyFill="1" borderId="2" fillId="5" fontId="0" numFmtId="0" xfId="0">
      <alignment horizontal="center"/>
    </xf>
    <xf applyAlignment="1" applyBorder="1" applyFill="1" borderId="1" fillId="5" fontId="0" numFmtId="0" xfId="0">
      <alignment horizontal="center"/>
    </xf>
    <xf applyAlignment="1" applyBorder="1" applyFill="1" borderId="2" fillId="6" fontId="0" numFmtId="0" xfId="0">
      <alignment horizontal="center"/>
    </xf>
  </cellXfs>
  <cellStyles count="2">
    <cellStyle builtinId="3" name="Čárka" xfId="1"/>
    <cellStyle builtinId="0" name="Normální" xf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PivotStyle="PivotStyleLight16" defaultTableStyle="TableStyleMedium2"/>
  <colors>
    <mruColors>
      <color rgb="FFCCFF33"/>
      <color rgb="FF33CCCC"/>
      <color rgb="FFCC99FF"/>
      <color rgb="FFCCCCFF"/>
      <color rgb="FFFFCCFF"/>
      <color rgb="FFCC66FF"/>
      <color rgb="FFCCFFFF"/>
      <color rgb="FFCCFF99"/>
      <color rgb="FFCCFF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theme/theme1.xml" Type="http://schemas.openxmlformats.org/officeDocument/2006/relationships/theme"/>
<Relationship Id="rId6" Target="styles.xml" Type="http://schemas.openxmlformats.org/officeDocument/2006/relationships/styles"/>
<Relationship Id="rId7" Target="sharedStrings.xml" Type="http://schemas.openxmlformats.org/officeDocument/2006/relationships/sharedStrings"/>
<Relationship Id="rId8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4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30744-53E9-42A1-8DD1-57974670B5E2}">
  <dimension ref="B1:R11"/>
  <sheetViews>
    <sheetView workbookViewId="0" zoomScale="80" zoomScaleNormal="80">
      <selection activeCell="H31" sqref="H31"/>
    </sheetView>
  </sheetViews>
  <sheetFormatPr defaultRowHeight="15" x14ac:dyDescent="0.25"/>
  <cols>
    <col min="2" max="2" customWidth="true" width="22.85546875" collapsed="false"/>
    <col min="3" max="3" bestFit="true" customWidth="true" width="10.7109375" collapsed="false"/>
    <col min="4" max="4" bestFit="true" customWidth="true" width="12.28515625" collapsed="false"/>
    <col min="5" max="5" bestFit="true" customWidth="true" width="11.28515625" collapsed="false"/>
    <col min="6" max="6" customWidth="true" width="9.140625" collapsed="false"/>
    <col min="7" max="7" customWidth="true" width="11.5703125" collapsed="false"/>
    <col min="8" max="8" bestFit="true" customWidth="true" width="11.42578125" collapsed="false"/>
    <col min="9" max="9" bestFit="true" customWidth="true" width="14.85546875" collapsed="false"/>
    <col min="10" max="10" bestFit="true" customWidth="true" width="14.7109375" collapsed="false"/>
    <col min="11" max="12" customWidth="true" width="11.42578125" collapsed="false"/>
    <col min="14" max="14" customWidth="true" width="21.5703125" collapsed="false"/>
    <col min="15" max="15" bestFit="true" customWidth="true" width="5.85546875" collapsed="false"/>
    <col min="16" max="16" bestFit="true" customWidth="true" width="11.7109375" collapsed="false"/>
    <col min="17" max="17" bestFit="true" customWidth="true" width="14.42578125" collapsed="false"/>
    <col min="18" max="18" bestFit="true" customWidth="true" width="16.28515625" collapsed="false"/>
  </cols>
  <sheetData>
    <row ht="15.75" r="1" spans="2:18" thickBot="1" x14ac:dyDescent="0.3">
      <c r="K1" s="29" t="s">
        <v>9</v>
      </c>
      <c r="L1" s="29"/>
    </row>
    <row customFormat="1" ht="45.75" r="2" s="1" spans="2:18" thickBot="1" x14ac:dyDescent="0.3">
      <c r="B2" s="4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16</v>
      </c>
      <c r="K2" s="5" t="s">
        <v>10</v>
      </c>
      <c r="L2" s="5" t="s">
        <v>11</v>
      </c>
      <c r="M2" s="5"/>
      <c r="N2" s="5" t="s">
        <v>1</v>
      </c>
      <c r="O2" s="5" t="s">
        <v>12</v>
      </c>
      <c r="P2" s="5" t="s">
        <v>13</v>
      </c>
      <c r="Q2" s="5" t="s">
        <v>14</v>
      </c>
      <c r="R2" s="6" t="s">
        <v>15</v>
      </c>
    </row>
    <row r="3" spans="2:18" x14ac:dyDescent="0.25">
      <c r="B3" s="30" t="s">
        <v>17</v>
      </c>
      <c r="C3" s="32">
        <v>8</v>
      </c>
      <c r="D3" s="34">
        <f>CEILING(C3/12,1)</f>
        <v>1</v>
      </c>
      <c r="E3" s="32">
        <v>40</v>
      </c>
      <c r="F3" s="34">
        <f>E3/8</f>
        <v>5</v>
      </c>
      <c r="G3" s="34">
        <f>C3*E3</f>
        <v>320</v>
      </c>
      <c r="H3" s="34">
        <v>40</v>
      </c>
      <c r="I3" s="36" t="e">
        <f>R3</f>
        <v>#DIV/0!</v>
      </c>
      <c r="J3" s="32">
        <v>500</v>
      </c>
      <c r="K3" s="38" t="e">
        <f>G3*I3</f>
        <v>#DIV/0!</v>
      </c>
      <c r="L3" s="38">
        <f>H3*J3</f>
        <v>20000</v>
      </c>
      <c r="M3" s="3">
        <v>1</v>
      </c>
      <c r="N3" s="13"/>
      <c r="O3" s="13"/>
      <c r="P3" s="13"/>
      <c r="Q3" s="13"/>
      <c r="R3" s="34" t="e">
        <f>AVERAGE(Q3:Q5)</f>
        <v>#DIV/0!</v>
      </c>
    </row>
    <row r="4" spans="2:18" x14ac:dyDescent="0.25">
      <c r="B4" s="31"/>
      <c r="C4" s="33"/>
      <c r="D4" s="35"/>
      <c r="E4" s="33"/>
      <c r="F4" s="35"/>
      <c r="G4" s="35"/>
      <c r="H4" s="35"/>
      <c r="I4" s="37"/>
      <c r="J4" s="33"/>
      <c r="K4" s="39"/>
      <c r="L4" s="39"/>
      <c r="M4" s="2">
        <v>2</v>
      </c>
      <c r="N4" s="14"/>
      <c r="O4" s="14"/>
      <c r="P4" s="14"/>
      <c r="Q4" s="14"/>
      <c r="R4" s="35"/>
    </row>
    <row r="5" spans="2:18" x14ac:dyDescent="0.25">
      <c r="B5" s="31"/>
      <c r="C5" s="33"/>
      <c r="D5" s="35"/>
      <c r="E5" s="33"/>
      <c r="F5" s="35"/>
      <c r="G5" s="35"/>
      <c r="H5" s="35"/>
      <c r="I5" s="37"/>
      <c r="J5" s="33"/>
      <c r="K5" s="39"/>
      <c r="L5" s="39"/>
      <c r="M5" s="2">
        <v>3</v>
      </c>
      <c r="N5" s="14"/>
      <c r="O5" s="14"/>
      <c r="P5" s="14"/>
      <c r="Q5" s="14"/>
      <c r="R5" s="35"/>
    </row>
    <row r="6" spans="2:18" x14ac:dyDescent="0.25">
      <c r="B6" s="31" t="s">
        <v>18</v>
      </c>
      <c r="C6" s="33">
        <v>7</v>
      </c>
      <c r="D6" s="35">
        <f>CEILING(C6/12,1)</f>
        <v>1</v>
      </c>
      <c r="E6" s="33">
        <v>40</v>
      </c>
      <c r="F6" s="35">
        <f>E6/8</f>
        <v>5</v>
      </c>
      <c r="G6" s="35">
        <f>C6*E6</f>
        <v>280</v>
      </c>
      <c r="H6" s="35">
        <v>40</v>
      </c>
      <c r="I6" s="37" t="e">
        <f>R6</f>
        <v>#DIV/0!</v>
      </c>
      <c r="J6" s="33">
        <v>500</v>
      </c>
      <c r="K6" s="39" t="e">
        <f>G6*I6</f>
        <v>#DIV/0!</v>
      </c>
      <c r="L6" s="39">
        <f>H6*J6</f>
        <v>20000</v>
      </c>
      <c r="M6" s="2">
        <v>1</v>
      </c>
      <c r="N6" s="14"/>
      <c r="O6" s="14"/>
      <c r="P6" s="14"/>
      <c r="Q6" s="14"/>
      <c r="R6" s="35" t="e">
        <f ref="R6" si="0" t="shared">AVERAGE(Q6:Q8)</f>
        <v>#DIV/0!</v>
      </c>
    </row>
    <row r="7" spans="2:18" x14ac:dyDescent="0.25">
      <c r="B7" s="31"/>
      <c r="C7" s="33"/>
      <c r="D7" s="35"/>
      <c r="E7" s="33"/>
      <c r="F7" s="35"/>
      <c r="G7" s="35"/>
      <c r="H7" s="35"/>
      <c r="I7" s="37"/>
      <c r="J7" s="33"/>
      <c r="K7" s="39"/>
      <c r="L7" s="39"/>
      <c r="M7" s="2">
        <v>2</v>
      </c>
      <c r="N7" s="14"/>
      <c r="O7" s="14"/>
      <c r="P7" s="14"/>
      <c r="Q7" s="14"/>
      <c r="R7" s="35"/>
    </row>
    <row r="8" spans="2:18" x14ac:dyDescent="0.25">
      <c r="B8" s="31"/>
      <c r="C8" s="33"/>
      <c r="D8" s="35"/>
      <c r="E8" s="33"/>
      <c r="F8" s="35"/>
      <c r="G8" s="35"/>
      <c r="H8" s="35"/>
      <c r="I8" s="37"/>
      <c r="J8" s="33"/>
      <c r="K8" s="39"/>
      <c r="L8" s="39"/>
      <c r="M8" s="2">
        <v>3</v>
      </c>
      <c r="N8" s="14"/>
      <c r="O8" s="14"/>
      <c r="P8" s="14"/>
      <c r="Q8" s="14"/>
      <c r="R8" s="35"/>
    </row>
    <row r="9" spans="2:18" x14ac:dyDescent="0.25">
      <c r="L9" t="s">
        <v>57</v>
      </c>
    </row>
    <row r="11" spans="2:18" x14ac:dyDescent="0.25">
      <c r="L11" s="15">
        <f>SUM(L3:L8)</f>
        <v>40000</v>
      </c>
    </row>
  </sheetData>
  <mergeCells count="25">
    <mergeCell ref="R3:R5"/>
    <mergeCell ref="R6:R8"/>
    <mergeCell ref="K6:K8"/>
    <mergeCell ref="L6:L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1:L1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</mergeCells>
  <pageMargins bottom="0.78740157499999996" footer="0.3" header="0.3" left="0.7" right="0.7" top="0.78740157499999996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53FD-F010-46F8-85A3-EC47E5BB1194}">
  <dimension ref="A1:Z55"/>
  <sheetViews>
    <sheetView workbookViewId="0" zoomScale="80" zoomScaleNormal="80">
      <selection activeCell="Z36" sqref="Z36"/>
    </sheetView>
  </sheetViews>
  <sheetFormatPr defaultRowHeight="15" x14ac:dyDescent="0.25"/>
  <cols>
    <col min="12" max="12" bestFit="true" customWidth="true" width="12.0" collapsed="false"/>
    <col min="17" max="17" bestFit="true" customWidth="true" width="16.28515625" collapsed="false"/>
    <col min="19" max="19" bestFit="true" customWidth="true" width="22.42578125" collapsed="false"/>
    <col min="26" max="26" bestFit="true" customWidth="true" width="12.28515625" collapsed="false"/>
  </cols>
  <sheetData>
    <row ht="15.75" r="1" spans="1:26" thickBot="1" x14ac:dyDescent="0.3">
      <c r="K1" s="29" t="s">
        <v>9</v>
      </c>
      <c r="L1" s="29"/>
    </row>
    <row ht="60.75" r="2" spans="1:26" thickBot="1" x14ac:dyDescent="0.3">
      <c r="B2" s="7" t="s">
        <v>0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16</v>
      </c>
      <c r="K2" s="8" t="s">
        <v>10</v>
      </c>
      <c r="L2" s="8" t="s">
        <v>11</v>
      </c>
      <c r="M2" s="8"/>
      <c r="N2" s="8" t="s">
        <v>1</v>
      </c>
      <c r="O2" s="8" t="s">
        <v>12</v>
      </c>
      <c r="P2" s="8" t="s">
        <v>13</v>
      </c>
      <c r="Q2" s="8" t="s">
        <v>14</v>
      </c>
      <c r="R2" s="9" t="s">
        <v>15</v>
      </c>
      <c r="T2" s="16" t="s">
        <v>62</v>
      </c>
      <c r="U2" s="16" t="s">
        <v>63</v>
      </c>
      <c r="V2" s="16" t="s">
        <v>64</v>
      </c>
    </row>
    <row r="3" spans="1:26" x14ac:dyDescent="0.25">
      <c r="B3" s="30" t="s">
        <v>19</v>
      </c>
      <c r="C3" s="32">
        <v>18</v>
      </c>
      <c r="D3" s="34">
        <f>CEILING(C3/12,1)</f>
        <v>2</v>
      </c>
      <c r="E3" s="32">
        <v>16</v>
      </c>
      <c r="F3" s="34">
        <f>E3/8</f>
        <v>2</v>
      </c>
      <c r="G3" s="34">
        <f>C3*E3</f>
        <v>288</v>
      </c>
      <c r="H3" s="34">
        <f>D3*F3</f>
        <v>4</v>
      </c>
      <c r="I3" s="36" t="e">
        <f>R3</f>
        <v>#DIV/0!</v>
      </c>
      <c r="J3" s="32">
        <v>13000</v>
      </c>
      <c r="K3" s="43" t="e">
        <f>G3*I3</f>
        <v>#DIV/0!</v>
      </c>
      <c r="L3" s="43">
        <f>H3*J3</f>
        <v>52000</v>
      </c>
      <c r="M3" s="3"/>
      <c r="N3" s="13"/>
      <c r="O3" s="13"/>
      <c r="P3" s="13"/>
      <c r="Q3" s="13" t="e">
        <f>O3/P3</f>
        <v>#DIV/0!</v>
      </c>
      <c r="R3" s="34" t="e">
        <f>AVERAGE(Q3:Q5)</f>
        <v>#DIV/0!</v>
      </c>
      <c r="T3">
        <f>G3*324</f>
        <v>93312</v>
      </c>
      <c r="U3">
        <f>T3*0.85</f>
        <v>79315.199999999997</v>
      </c>
      <c r="V3" t="str">
        <f>IF(L3&gt;U3,"ne","ok")</f>
        <v>ok</v>
      </c>
      <c r="Y3" t="s">
        <v>68</v>
      </c>
    </row>
    <row r="4" spans="1:26" x14ac:dyDescent="0.25">
      <c r="B4" s="31"/>
      <c r="C4" s="33"/>
      <c r="D4" s="35"/>
      <c r="E4" s="33"/>
      <c r="F4" s="35"/>
      <c r="G4" s="35"/>
      <c r="H4" s="35"/>
      <c r="I4" s="37"/>
      <c r="J4" s="33"/>
      <c r="K4" s="40"/>
      <c r="L4" s="40"/>
      <c r="M4" s="2"/>
      <c r="N4" s="14"/>
      <c r="O4" s="14"/>
      <c r="P4" s="14"/>
      <c r="Q4" s="13" t="e">
        <f ref="Q4:Q47" si="0" t="shared">O4/P4</f>
        <v>#DIV/0!</v>
      </c>
      <c r="R4" s="35"/>
      <c r="Y4">
        <v>1</v>
      </c>
      <c r="Z4" s="15">
        <f>L3+L6+L9</f>
        <v>104000</v>
      </c>
    </row>
    <row r="5" spans="1:26" x14ac:dyDescent="0.25">
      <c r="B5" s="31"/>
      <c r="C5" s="33"/>
      <c r="D5" s="35"/>
      <c r="E5" s="33"/>
      <c r="F5" s="35"/>
      <c r="G5" s="35"/>
      <c r="H5" s="35"/>
      <c r="I5" s="37"/>
      <c r="J5" s="33"/>
      <c r="K5" s="40"/>
      <c r="L5" s="40"/>
      <c r="M5" s="2"/>
      <c r="N5" s="14"/>
      <c r="O5" s="14"/>
      <c r="P5" s="14"/>
      <c r="Q5" s="13" t="e">
        <f si="0" t="shared"/>
        <v>#DIV/0!</v>
      </c>
      <c r="R5" s="35"/>
      <c r="Y5">
        <v>2</v>
      </c>
      <c r="Z5" s="15">
        <f>L12+L15+L18+L21+L24+L27+L30</f>
        <v>448000</v>
      </c>
    </row>
    <row r="6" spans="1:26" x14ac:dyDescent="0.25">
      <c r="B6" s="31" t="s">
        <v>20</v>
      </c>
      <c r="C6" s="33">
        <v>6</v>
      </c>
      <c r="D6" s="35">
        <f>CEILING(C6/12,1)</f>
        <v>1</v>
      </c>
      <c r="E6" s="33">
        <v>16</v>
      </c>
      <c r="F6" s="35">
        <f>E6/8</f>
        <v>2</v>
      </c>
      <c r="G6" s="35">
        <f>C6*E6</f>
        <v>96</v>
      </c>
      <c r="H6" s="35">
        <f>D6*F6</f>
        <v>2</v>
      </c>
      <c r="I6" s="37" t="e">
        <f>R6</f>
        <v>#DIV/0!</v>
      </c>
      <c r="J6" s="32">
        <v>13000</v>
      </c>
      <c r="K6" s="40" t="e">
        <f>G6*I6</f>
        <v>#DIV/0!</v>
      </c>
      <c r="L6" s="40">
        <f>H6*J6</f>
        <v>26000</v>
      </c>
      <c r="M6" s="2"/>
      <c r="N6" s="14"/>
      <c r="O6" s="14"/>
      <c r="P6" s="14"/>
      <c r="Q6" s="13" t="e">
        <f si="0" t="shared"/>
        <v>#DIV/0!</v>
      </c>
      <c r="R6" s="35" t="e">
        <f ref="R6" si="1" t="shared">AVERAGE(Q6:Q8)</f>
        <v>#DIV/0!</v>
      </c>
      <c r="T6">
        <f ref="T6:T48" si="2" t="shared">G6*324</f>
        <v>31104</v>
      </c>
      <c r="U6">
        <f ref="U6:U48" si="3" t="shared">T6*0.85</f>
        <v>26438.399999999998</v>
      </c>
      <c r="V6" t="str">
        <f ref="V6:V48" si="4" t="shared">IF(L6&gt;U6,"ne","ok")</f>
        <v>ok</v>
      </c>
      <c r="Y6">
        <v>3</v>
      </c>
      <c r="Z6" s="15">
        <f>L33+L36+L45</f>
        <v>130000</v>
      </c>
    </row>
    <row r="7" spans="1:26" x14ac:dyDescent="0.25">
      <c r="B7" s="31"/>
      <c r="C7" s="33"/>
      <c r="D7" s="35"/>
      <c r="E7" s="33"/>
      <c r="F7" s="35"/>
      <c r="G7" s="35"/>
      <c r="H7" s="35"/>
      <c r="I7" s="37"/>
      <c r="J7" s="33"/>
      <c r="K7" s="40"/>
      <c r="L7" s="40"/>
      <c r="M7" s="2"/>
      <c r="N7" s="14"/>
      <c r="O7" s="14"/>
      <c r="P7" s="14"/>
      <c r="Q7" s="13" t="e">
        <f si="0" t="shared"/>
        <v>#DIV/0!</v>
      </c>
      <c r="R7" s="35"/>
      <c r="Y7">
        <v>4</v>
      </c>
      <c r="Z7" s="15">
        <f>L39</f>
        <v>26000</v>
      </c>
    </row>
    <row r="8" spans="1:26" x14ac:dyDescent="0.25">
      <c r="B8" s="31"/>
      <c r="C8" s="33"/>
      <c r="D8" s="35"/>
      <c r="E8" s="33"/>
      <c r="F8" s="35"/>
      <c r="G8" s="35"/>
      <c r="H8" s="35"/>
      <c r="I8" s="37"/>
      <c r="J8" s="33"/>
      <c r="K8" s="40"/>
      <c r="L8" s="40"/>
      <c r="M8" s="2"/>
      <c r="N8" s="14"/>
      <c r="O8" s="14"/>
      <c r="P8" s="14"/>
      <c r="Q8" s="13" t="e">
        <f si="0" t="shared"/>
        <v>#DIV/0!</v>
      </c>
      <c r="R8" s="35"/>
      <c r="Y8">
        <v>5</v>
      </c>
      <c r="Z8" s="15">
        <f>L42</f>
        <v>140000</v>
      </c>
    </row>
    <row r="9" spans="1:26" x14ac:dyDescent="0.25">
      <c r="B9" s="31" t="s">
        <v>21</v>
      </c>
      <c r="C9" s="33">
        <v>15</v>
      </c>
      <c r="D9" s="35">
        <f ref="D9" si="5" t="shared">CEILING(C9/12,1)</f>
        <v>2</v>
      </c>
      <c r="E9" s="33">
        <v>8</v>
      </c>
      <c r="F9" s="35">
        <f ref="F9" si="6" t="shared">E9/8</f>
        <v>1</v>
      </c>
      <c r="G9" s="35">
        <f ref="G9:H9" si="7" t="shared">C9*E9</f>
        <v>120</v>
      </c>
      <c r="H9" s="35">
        <f si="7" t="shared"/>
        <v>2</v>
      </c>
      <c r="I9" s="37" t="e">
        <f ref="I9" si="8" t="shared">R9</f>
        <v>#DIV/0!</v>
      </c>
      <c r="J9" s="32">
        <v>13000</v>
      </c>
      <c r="K9" s="40" t="e">
        <f ref="K9:L9" si="9" t="shared">G9*I9</f>
        <v>#DIV/0!</v>
      </c>
      <c r="L9" s="40">
        <f si="9" t="shared"/>
        <v>26000</v>
      </c>
      <c r="M9" s="2"/>
      <c r="N9" s="14"/>
      <c r="O9" s="14"/>
      <c r="P9" s="14"/>
      <c r="Q9" s="13" t="e">
        <f si="0" t="shared"/>
        <v>#DIV/0!</v>
      </c>
      <c r="R9" s="35" t="e">
        <f ref="R9" si="10" t="shared">AVERAGE(Q9:Q11)</f>
        <v>#DIV/0!</v>
      </c>
      <c r="T9">
        <f si="2" t="shared"/>
        <v>38880</v>
      </c>
      <c r="U9">
        <f si="3" t="shared"/>
        <v>33048</v>
      </c>
      <c r="V9" t="str">
        <f si="4" t="shared"/>
        <v>ok</v>
      </c>
    </row>
    <row r="10" spans="1:26" x14ac:dyDescent="0.25">
      <c r="B10" s="31"/>
      <c r="C10" s="33"/>
      <c r="D10" s="35"/>
      <c r="E10" s="33"/>
      <c r="F10" s="35"/>
      <c r="G10" s="35"/>
      <c r="H10" s="35"/>
      <c r="I10" s="37"/>
      <c r="J10" s="33"/>
      <c r="K10" s="40"/>
      <c r="L10" s="40"/>
      <c r="M10" s="2"/>
      <c r="N10" s="14"/>
      <c r="O10" s="14"/>
      <c r="P10" s="14"/>
      <c r="Q10" s="13" t="e">
        <f si="0" t="shared"/>
        <v>#DIV/0!</v>
      </c>
      <c r="R10" s="35"/>
    </row>
    <row r="11" spans="1:26" x14ac:dyDescent="0.25">
      <c r="B11" s="31"/>
      <c r="C11" s="33"/>
      <c r="D11" s="35"/>
      <c r="E11" s="33"/>
      <c r="F11" s="35"/>
      <c r="G11" s="35"/>
      <c r="H11" s="35"/>
      <c r="I11" s="37"/>
      <c r="J11" s="33"/>
      <c r="K11" s="40"/>
      <c r="L11" s="40"/>
      <c r="M11" s="2"/>
      <c r="N11" s="14"/>
      <c r="O11" s="14"/>
      <c r="P11" s="14"/>
      <c r="Q11" s="13" t="e">
        <f si="0" t="shared"/>
        <v>#DIV/0!</v>
      </c>
      <c r="R11" s="35"/>
    </row>
    <row r="12" spans="1:26" x14ac:dyDescent="0.25">
      <c r="B12" s="31" t="s">
        <v>22</v>
      </c>
      <c r="C12" s="33">
        <v>86</v>
      </c>
      <c r="D12" s="35">
        <f ref="D12" si="11" t="shared">CEILING(C12/12,1)</f>
        <v>8</v>
      </c>
      <c r="E12" s="33">
        <v>16</v>
      </c>
      <c r="F12" s="35">
        <f ref="F12" si="12" t="shared">E12/8</f>
        <v>2</v>
      </c>
      <c r="G12" s="35">
        <f ref="G12:H12" si="13" t="shared">C12*E12</f>
        <v>1376</v>
      </c>
      <c r="H12" s="35">
        <f si="13" t="shared"/>
        <v>16</v>
      </c>
      <c r="I12" s="37" t="e">
        <f ref="I12" si="14" t="shared">R12</f>
        <v>#DIV/0!</v>
      </c>
      <c r="J12" s="32">
        <v>14000</v>
      </c>
      <c r="K12" s="40" t="e">
        <f ref="K12:L12" si="15" t="shared">G12*I12</f>
        <v>#DIV/0!</v>
      </c>
      <c r="L12" s="40">
        <f si="15" t="shared"/>
        <v>224000</v>
      </c>
      <c r="M12" s="2"/>
      <c r="N12" s="14"/>
      <c r="O12" s="14"/>
      <c r="P12" s="14"/>
      <c r="Q12" s="13" t="e">
        <f si="0" t="shared"/>
        <v>#DIV/0!</v>
      </c>
      <c r="R12" s="35" t="e">
        <f ref="R12" si="16" t="shared">AVERAGE(Q12:Q14)</f>
        <v>#DIV/0!</v>
      </c>
      <c r="T12">
        <f si="2" t="shared"/>
        <v>445824</v>
      </c>
      <c r="U12">
        <f si="3" t="shared"/>
        <v>378950.39999999997</v>
      </c>
      <c r="V12" t="str">
        <f si="4" t="shared"/>
        <v>ok</v>
      </c>
    </row>
    <row r="13" spans="1:26" x14ac:dyDescent="0.25">
      <c r="A13" t="s">
        <v>66</v>
      </c>
      <c r="B13" s="31"/>
      <c r="C13" s="33"/>
      <c r="D13" s="35"/>
      <c r="E13" s="33"/>
      <c r="F13" s="35"/>
      <c r="G13" s="35"/>
      <c r="H13" s="35"/>
      <c r="I13" s="37"/>
      <c r="J13" s="33"/>
      <c r="K13" s="40"/>
      <c r="L13" s="40"/>
      <c r="M13" s="2"/>
      <c r="N13" s="14"/>
      <c r="O13" s="14"/>
      <c r="P13" s="14"/>
      <c r="Q13" s="13" t="e">
        <f si="0" t="shared"/>
        <v>#DIV/0!</v>
      </c>
      <c r="R13" s="35"/>
    </row>
    <row r="14" spans="1:26" x14ac:dyDescent="0.25">
      <c r="B14" s="31"/>
      <c r="C14" s="33"/>
      <c r="D14" s="35"/>
      <c r="E14" s="33"/>
      <c r="F14" s="35"/>
      <c r="G14" s="35"/>
      <c r="H14" s="35"/>
      <c r="I14" s="37"/>
      <c r="J14" s="33"/>
      <c r="K14" s="40"/>
      <c r="L14" s="40"/>
      <c r="M14" s="2"/>
      <c r="N14" s="14"/>
      <c r="O14" s="14"/>
      <c r="P14" s="14"/>
      <c r="Q14" s="13" t="e">
        <f si="0" t="shared"/>
        <v>#DIV/0!</v>
      </c>
      <c r="R14" s="35"/>
    </row>
    <row r="15" spans="1:26" x14ac:dyDescent="0.25">
      <c r="B15" s="31" t="s">
        <v>23</v>
      </c>
      <c r="C15" s="33">
        <v>17</v>
      </c>
      <c r="D15" s="35">
        <f ref="D15" si="17" t="shared">CEILING(C15/12,1)</f>
        <v>2</v>
      </c>
      <c r="E15" s="33">
        <v>16</v>
      </c>
      <c r="F15" s="35">
        <f ref="F15" si="18" t="shared">E15/8</f>
        <v>2</v>
      </c>
      <c r="G15" s="35">
        <f ref="G15:H15" si="19" t="shared">C15*E15</f>
        <v>272</v>
      </c>
      <c r="H15" s="35">
        <f si="19" t="shared"/>
        <v>4</v>
      </c>
      <c r="I15" s="37" t="e">
        <f ref="I15" si="20" t="shared">R15</f>
        <v>#DIV/0!</v>
      </c>
      <c r="J15" s="32">
        <v>14000</v>
      </c>
      <c r="K15" s="40" t="e">
        <f ref="K15:L15" si="21" t="shared">G15*I15</f>
        <v>#DIV/0!</v>
      </c>
      <c r="L15" s="40">
        <f si="21" t="shared"/>
        <v>56000</v>
      </c>
      <c r="M15" s="2"/>
      <c r="N15" s="14"/>
      <c r="O15" s="14"/>
      <c r="P15" s="14"/>
      <c r="Q15" s="13" t="e">
        <f si="0" t="shared"/>
        <v>#DIV/0!</v>
      </c>
      <c r="R15" s="35" t="e">
        <f ref="R15" si="22" t="shared">AVERAGE(Q15:Q17)</f>
        <v>#DIV/0!</v>
      </c>
      <c r="T15">
        <f si="2" t="shared"/>
        <v>88128</v>
      </c>
      <c r="U15">
        <f si="3" t="shared"/>
        <v>74908.800000000003</v>
      </c>
      <c r="V15" t="str">
        <f si="4" t="shared"/>
        <v>ok</v>
      </c>
    </row>
    <row r="16" spans="1:26" x14ac:dyDescent="0.25">
      <c r="A16" t="s">
        <v>66</v>
      </c>
      <c r="B16" s="31"/>
      <c r="C16" s="33"/>
      <c r="D16" s="35"/>
      <c r="E16" s="33"/>
      <c r="F16" s="35"/>
      <c r="G16" s="35"/>
      <c r="H16" s="35"/>
      <c r="I16" s="37"/>
      <c r="J16" s="33"/>
      <c r="K16" s="40"/>
      <c r="L16" s="40"/>
      <c r="M16" s="2"/>
      <c r="N16" s="14"/>
      <c r="O16" s="14"/>
      <c r="P16" s="14"/>
      <c r="Q16" s="13" t="e">
        <f si="0" t="shared"/>
        <v>#DIV/0!</v>
      </c>
      <c r="R16" s="35"/>
    </row>
    <row r="17" spans="1:24" x14ac:dyDescent="0.25">
      <c r="B17" s="31"/>
      <c r="C17" s="33"/>
      <c r="D17" s="35"/>
      <c r="E17" s="33"/>
      <c r="F17" s="35"/>
      <c r="G17" s="35"/>
      <c r="H17" s="35"/>
      <c r="I17" s="37"/>
      <c r="J17" s="33"/>
      <c r="K17" s="40"/>
      <c r="L17" s="40"/>
      <c r="M17" s="2"/>
      <c r="N17" s="14"/>
      <c r="O17" s="14"/>
      <c r="P17" s="14"/>
      <c r="Q17" s="13" t="e">
        <f si="0" t="shared"/>
        <v>#DIV/0!</v>
      </c>
      <c r="R17" s="35"/>
    </row>
    <row r="18" spans="1:24" x14ac:dyDescent="0.25">
      <c r="B18" s="31" t="s">
        <v>24</v>
      </c>
      <c r="C18" s="33">
        <v>2</v>
      </c>
      <c r="D18" s="35">
        <f ref="D18" si="23" t="shared">CEILING(C18/12,1)</f>
        <v>1</v>
      </c>
      <c r="E18" s="33">
        <v>16</v>
      </c>
      <c r="F18" s="35">
        <f ref="F18" si="24" t="shared">E18/8</f>
        <v>2</v>
      </c>
      <c r="G18" s="35">
        <f ref="G18:H18" si="25" t="shared">C18*E18</f>
        <v>32</v>
      </c>
      <c r="H18" s="35">
        <f si="25" t="shared"/>
        <v>2</v>
      </c>
      <c r="I18" s="37" t="e">
        <f ref="I18" si="26" t="shared">R18</f>
        <v>#DIV/0!</v>
      </c>
      <c r="J18" s="32">
        <v>14000</v>
      </c>
      <c r="K18" s="40" t="e">
        <f ref="K18:L18" si="27" t="shared">G18*I18</f>
        <v>#DIV/0!</v>
      </c>
      <c r="L18" s="40">
        <f si="27" t="shared"/>
        <v>28000</v>
      </c>
      <c r="M18" s="2"/>
      <c r="N18" s="14"/>
      <c r="O18" s="14"/>
      <c r="P18" s="14"/>
      <c r="Q18" s="13" t="e">
        <f si="0" t="shared"/>
        <v>#DIV/0!</v>
      </c>
      <c r="R18" s="35" t="e">
        <f ref="R18" si="28" t="shared">AVERAGE(Q18:Q20)</f>
        <v>#DIV/0!</v>
      </c>
      <c r="T18">
        <f si="2" t="shared"/>
        <v>10368</v>
      </c>
      <c r="U18">
        <f si="3" t="shared"/>
        <v>8812.7999999999993</v>
      </c>
      <c r="V18" t="str">
        <f si="4" t="shared"/>
        <v>ne</v>
      </c>
    </row>
    <row r="19" spans="1:24" x14ac:dyDescent="0.25">
      <c r="A19" t="s">
        <v>66</v>
      </c>
      <c r="B19" s="31"/>
      <c r="C19" s="33"/>
      <c r="D19" s="35"/>
      <c r="E19" s="33"/>
      <c r="F19" s="35"/>
      <c r="G19" s="35"/>
      <c r="H19" s="35"/>
      <c r="I19" s="37"/>
      <c r="J19" s="33"/>
      <c r="K19" s="40"/>
      <c r="L19" s="40"/>
      <c r="M19" s="2"/>
      <c r="N19" s="14"/>
      <c r="O19" s="14"/>
      <c r="P19" s="14"/>
      <c r="Q19" s="13" t="e">
        <f si="0" t="shared"/>
        <v>#DIV/0!</v>
      </c>
      <c r="R19" s="35"/>
    </row>
    <row r="20" spans="1:24" x14ac:dyDescent="0.25">
      <c r="B20" s="31"/>
      <c r="C20" s="33"/>
      <c r="D20" s="35"/>
      <c r="E20" s="33"/>
      <c r="F20" s="35"/>
      <c r="G20" s="35"/>
      <c r="H20" s="35"/>
      <c r="I20" s="37"/>
      <c r="J20" s="33"/>
      <c r="K20" s="40"/>
      <c r="L20" s="40"/>
      <c r="M20" s="2"/>
      <c r="N20" s="14"/>
      <c r="O20" s="14"/>
      <c r="P20" s="14"/>
      <c r="Q20" s="13" t="e">
        <f si="0" t="shared"/>
        <v>#DIV/0!</v>
      </c>
      <c r="R20" s="35"/>
    </row>
    <row r="21" spans="1:24" x14ac:dyDescent="0.25">
      <c r="B21" s="31" t="s">
        <v>25</v>
      </c>
      <c r="C21" s="33">
        <v>1</v>
      </c>
      <c r="D21" s="35">
        <f ref="D21" si="29" t="shared">CEILING(C21/12,1)</f>
        <v>1</v>
      </c>
      <c r="E21" s="33">
        <v>16</v>
      </c>
      <c r="F21" s="35">
        <f ref="F21" si="30" t="shared">E21/8</f>
        <v>2</v>
      </c>
      <c r="G21" s="35">
        <f ref="G21:H21" si="31" t="shared">C21*E21</f>
        <v>16</v>
      </c>
      <c r="H21" s="35">
        <f si="31" t="shared"/>
        <v>2</v>
      </c>
      <c r="I21" s="37" t="e">
        <f ref="I21" si="32" t="shared">R21</f>
        <v>#DIV/0!</v>
      </c>
      <c r="J21" s="32">
        <v>14000</v>
      </c>
      <c r="K21" s="40" t="e">
        <f ref="K21:L21" si="33" t="shared">G21*I21</f>
        <v>#DIV/0!</v>
      </c>
      <c r="L21" s="40">
        <f si="33" t="shared"/>
        <v>28000</v>
      </c>
      <c r="M21" s="2"/>
      <c r="N21" s="14"/>
      <c r="O21" s="14"/>
      <c r="P21" s="14"/>
      <c r="Q21" s="13" t="e">
        <f si="0" t="shared"/>
        <v>#DIV/0!</v>
      </c>
      <c r="R21" s="35" t="e">
        <f ref="R21" si="34" t="shared">AVERAGE(Q21:Q23)</f>
        <v>#DIV/0!</v>
      </c>
      <c r="T21">
        <f si="2" t="shared"/>
        <v>5184</v>
      </c>
      <c r="U21">
        <f si="3" t="shared"/>
        <v>4406.3999999999996</v>
      </c>
      <c r="V21" t="str">
        <f si="4" t="shared"/>
        <v>ne</v>
      </c>
      <c r="X21" t="s">
        <v>67</v>
      </c>
    </row>
    <row r="22" spans="1:24" x14ac:dyDescent="0.25">
      <c r="A22" t="s">
        <v>66</v>
      </c>
      <c r="B22" s="31"/>
      <c r="C22" s="33"/>
      <c r="D22" s="35"/>
      <c r="E22" s="33"/>
      <c r="F22" s="35"/>
      <c r="G22" s="35"/>
      <c r="H22" s="35"/>
      <c r="I22" s="37"/>
      <c r="J22" s="33"/>
      <c r="K22" s="40"/>
      <c r="L22" s="40"/>
      <c r="M22" s="2"/>
      <c r="N22" s="14"/>
      <c r="O22" s="14"/>
      <c r="P22" s="14"/>
      <c r="Q22" s="13" t="e">
        <f si="0" t="shared"/>
        <v>#DIV/0!</v>
      </c>
      <c r="R22" s="35"/>
    </row>
    <row r="23" spans="1:24" x14ac:dyDescent="0.25">
      <c r="B23" s="31"/>
      <c r="C23" s="33"/>
      <c r="D23" s="35"/>
      <c r="E23" s="33"/>
      <c r="F23" s="35"/>
      <c r="G23" s="35"/>
      <c r="H23" s="35"/>
      <c r="I23" s="37"/>
      <c r="J23" s="33"/>
      <c r="K23" s="40"/>
      <c r="L23" s="40"/>
      <c r="M23" s="2"/>
      <c r="N23" s="14"/>
      <c r="O23" s="14"/>
      <c r="P23" s="14"/>
      <c r="Q23" s="13" t="e">
        <f si="0" t="shared"/>
        <v>#DIV/0!</v>
      </c>
      <c r="R23" s="35"/>
    </row>
    <row r="24" spans="1:24" x14ac:dyDescent="0.25">
      <c r="B24" s="31" t="s">
        <v>26</v>
      </c>
      <c r="C24" s="33">
        <v>3</v>
      </c>
      <c r="D24" s="35">
        <f ref="D24" si="35" t="shared">CEILING(C24/12,1)</f>
        <v>1</v>
      </c>
      <c r="E24" s="33">
        <v>16</v>
      </c>
      <c r="F24" s="35">
        <f ref="F24" si="36" t="shared">E24/8</f>
        <v>2</v>
      </c>
      <c r="G24" s="35">
        <f ref="G24:H24" si="37" t="shared">C24*E24</f>
        <v>48</v>
      </c>
      <c r="H24" s="35">
        <f si="37" t="shared"/>
        <v>2</v>
      </c>
      <c r="I24" s="37" t="e">
        <f ref="I24" si="38" t="shared">R24</f>
        <v>#DIV/0!</v>
      </c>
      <c r="J24" s="32">
        <v>14000</v>
      </c>
      <c r="K24" s="40" t="e">
        <f ref="K24:L24" si="39" t="shared">G24*I24</f>
        <v>#DIV/0!</v>
      </c>
      <c r="L24" s="40">
        <f si="39" t="shared"/>
        <v>28000</v>
      </c>
      <c r="M24" s="2"/>
      <c r="N24" s="14"/>
      <c r="O24" s="14"/>
      <c r="P24" s="14"/>
      <c r="Q24" s="13" t="e">
        <f si="0" t="shared"/>
        <v>#DIV/0!</v>
      </c>
      <c r="R24" s="35" t="e">
        <f ref="R24" si="40" t="shared">AVERAGE(Q24:Q26)</f>
        <v>#DIV/0!</v>
      </c>
      <c r="T24">
        <f si="2" t="shared"/>
        <v>15552</v>
      </c>
      <c r="U24">
        <f si="3" t="shared"/>
        <v>13219.199999999999</v>
      </c>
      <c r="V24" t="str">
        <f si="4" t="shared"/>
        <v>ne</v>
      </c>
    </row>
    <row r="25" spans="1:24" x14ac:dyDescent="0.25">
      <c r="A25" t="s">
        <v>66</v>
      </c>
      <c r="B25" s="31"/>
      <c r="C25" s="33"/>
      <c r="D25" s="35"/>
      <c r="E25" s="33"/>
      <c r="F25" s="35"/>
      <c r="G25" s="35"/>
      <c r="H25" s="35"/>
      <c r="I25" s="37"/>
      <c r="J25" s="33"/>
      <c r="K25" s="40"/>
      <c r="L25" s="40"/>
      <c r="M25" s="2"/>
      <c r="N25" s="14"/>
      <c r="O25" s="14"/>
      <c r="P25" s="14"/>
      <c r="Q25" s="13" t="e">
        <f si="0" t="shared"/>
        <v>#DIV/0!</v>
      </c>
      <c r="R25" s="35"/>
    </row>
    <row r="26" spans="1:24" x14ac:dyDescent="0.25">
      <c r="B26" s="31"/>
      <c r="C26" s="33"/>
      <c r="D26" s="35"/>
      <c r="E26" s="33"/>
      <c r="F26" s="35"/>
      <c r="G26" s="35"/>
      <c r="H26" s="35"/>
      <c r="I26" s="37"/>
      <c r="J26" s="33"/>
      <c r="K26" s="40"/>
      <c r="L26" s="40"/>
      <c r="M26" s="2"/>
      <c r="N26" s="14"/>
      <c r="O26" s="14"/>
      <c r="P26" s="14"/>
      <c r="Q26" s="13" t="e">
        <f si="0" t="shared"/>
        <v>#DIV/0!</v>
      </c>
      <c r="R26" s="35"/>
    </row>
    <row r="27" spans="1:24" x14ac:dyDescent="0.25">
      <c r="B27" s="31" t="s">
        <v>27</v>
      </c>
      <c r="C27" s="33">
        <v>1</v>
      </c>
      <c r="D27" s="35">
        <f ref="D27" si="41" t="shared">CEILING(C27/12,1)</f>
        <v>1</v>
      </c>
      <c r="E27" s="33">
        <v>16</v>
      </c>
      <c r="F27" s="35">
        <f ref="F27" si="42" t="shared">E27/8</f>
        <v>2</v>
      </c>
      <c r="G27" s="35">
        <f ref="G27:H27" si="43" t="shared">C27*E27</f>
        <v>16</v>
      </c>
      <c r="H27" s="35">
        <f si="43" t="shared"/>
        <v>2</v>
      </c>
      <c r="I27" s="37" t="e">
        <f ref="I27" si="44" t="shared">R27</f>
        <v>#DIV/0!</v>
      </c>
      <c r="J27" s="32">
        <v>14000</v>
      </c>
      <c r="K27" s="40" t="e">
        <f ref="K27:L27" si="45" t="shared">G27*I27</f>
        <v>#DIV/0!</v>
      </c>
      <c r="L27" s="40">
        <f si="45" t="shared"/>
        <v>28000</v>
      </c>
      <c r="M27" s="2"/>
      <c r="N27" s="14"/>
      <c r="O27" s="14"/>
      <c r="P27" s="14"/>
      <c r="Q27" s="13" t="e">
        <f si="0" t="shared"/>
        <v>#DIV/0!</v>
      </c>
      <c r="R27" s="35" t="e">
        <f ref="R27" si="46" t="shared">AVERAGE(Q27:Q29)</f>
        <v>#DIV/0!</v>
      </c>
      <c r="T27">
        <f si="2" t="shared"/>
        <v>5184</v>
      </c>
      <c r="U27">
        <f si="3" t="shared"/>
        <v>4406.3999999999996</v>
      </c>
      <c r="V27" t="str">
        <f si="4" t="shared"/>
        <v>ne</v>
      </c>
    </row>
    <row r="28" spans="1:24" x14ac:dyDescent="0.25">
      <c r="A28" t="s">
        <v>66</v>
      </c>
      <c r="B28" s="31"/>
      <c r="C28" s="33"/>
      <c r="D28" s="35"/>
      <c r="E28" s="33"/>
      <c r="F28" s="35"/>
      <c r="G28" s="35"/>
      <c r="H28" s="35"/>
      <c r="I28" s="37"/>
      <c r="J28" s="33"/>
      <c r="K28" s="40"/>
      <c r="L28" s="40"/>
      <c r="M28" s="2"/>
      <c r="N28" s="14"/>
      <c r="O28" s="14"/>
      <c r="P28" s="14"/>
      <c r="Q28" s="13" t="e">
        <f si="0" t="shared"/>
        <v>#DIV/0!</v>
      </c>
      <c r="R28" s="35"/>
    </row>
    <row r="29" spans="1:24" x14ac:dyDescent="0.25">
      <c r="B29" s="31"/>
      <c r="C29" s="33"/>
      <c r="D29" s="35"/>
      <c r="E29" s="33"/>
      <c r="F29" s="35"/>
      <c r="G29" s="35"/>
      <c r="H29" s="35"/>
      <c r="I29" s="37"/>
      <c r="J29" s="33"/>
      <c r="K29" s="40"/>
      <c r="L29" s="40"/>
      <c r="M29" s="2"/>
      <c r="N29" s="14"/>
      <c r="O29" s="14"/>
      <c r="P29" s="14"/>
      <c r="Q29" s="13" t="e">
        <f si="0" t="shared"/>
        <v>#DIV/0!</v>
      </c>
      <c r="R29" s="35"/>
    </row>
    <row r="30" spans="1:24" x14ac:dyDescent="0.25">
      <c r="B30" s="31" t="s">
        <v>28</v>
      </c>
      <c r="C30" s="33">
        <v>19</v>
      </c>
      <c r="D30" s="35">
        <f ref="D30" si="47" t="shared">CEILING(C30/12,1)</f>
        <v>2</v>
      </c>
      <c r="E30" s="33">
        <v>16</v>
      </c>
      <c r="F30" s="35">
        <f ref="F30" si="48" t="shared">E30/8</f>
        <v>2</v>
      </c>
      <c r="G30" s="35">
        <f ref="G30:H30" si="49" t="shared">C30*E30</f>
        <v>304</v>
      </c>
      <c r="H30" s="35">
        <f si="49" t="shared"/>
        <v>4</v>
      </c>
      <c r="I30" s="37" t="e">
        <f ref="I30" si="50" t="shared">R30</f>
        <v>#DIV/0!</v>
      </c>
      <c r="J30" s="32">
        <v>14000</v>
      </c>
      <c r="K30" s="40" t="e">
        <f ref="K30:L30" si="51" t="shared">G30*I30</f>
        <v>#DIV/0!</v>
      </c>
      <c r="L30" s="40">
        <f si="51" t="shared"/>
        <v>56000</v>
      </c>
      <c r="M30" s="2"/>
      <c r="N30" s="14"/>
      <c r="O30" s="14"/>
      <c r="P30" s="14"/>
      <c r="Q30" s="13" t="e">
        <f si="0" t="shared"/>
        <v>#DIV/0!</v>
      </c>
      <c r="R30" s="35" t="e">
        <f ref="R30" si="52" t="shared">AVERAGE(Q30:Q32)</f>
        <v>#DIV/0!</v>
      </c>
      <c r="T30">
        <f si="2" t="shared"/>
        <v>98496</v>
      </c>
      <c r="U30">
        <f si="3" t="shared"/>
        <v>83721.599999999991</v>
      </c>
      <c r="V30" t="str">
        <f si="4" t="shared"/>
        <v>ok</v>
      </c>
    </row>
    <row r="31" spans="1:24" x14ac:dyDescent="0.25">
      <c r="A31" t="s">
        <v>66</v>
      </c>
      <c r="B31" s="31"/>
      <c r="C31" s="33"/>
      <c r="D31" s="35"/>
      <c r="E31" s="33"/>
      <c r="F31" s="35"/>
      <c r="G31" s="35"/>
      <c r="H31" s="35"/>
      <c r="I31" s="37"/>
      <c r="J31" s="33"/>
      <c r="K31" s="40"/>
      <c r="L31" s="40"/>
      <c r="M31" s="2"/>
      <c r="N31" s="14"/>
      <c r="O31" s="14"/>
      <c r="P31" s="14"/>
      <c r="Q31" s="13" t="e">
        <f si="0" t="shared"/>
        <v>#DIV/0!</v>
      </c>
      <c r="R31" s="35"/>
    </row>
    <row r="32" spans="1:24" x14ac:dyDescent="0.25">
      <c r="B32" s="31"/>
      <c r="C32" s="33"/>
      <c r="D32" s="35"/>
      <c r="E32" s="33"/>
      <c r="F32" s="35"/>
      <c r="G32" s="35"/>
      <c r="H32" s="35"/>
      <c r="I32" s="37"/>
      <c r="J32" s="33"/>
      <c r="K32" s="40"/>
      <c r="L32" s="40"/>
      <c r="M32" s="2"/>
      <c r="N32" s="14"/>
      <c r="O32" s="14"/>
      <c r="P32" s="14"/>
      <c r="Q32" s="13" t="e">
        <f si="0" t="shared"/>
        <v>#DIV/0!</v>
      </c>
      <c r="R32" s="35"/>
    </row>
    <row r="33" spans="2:22" x14ac:dyDescent="0.25">
      <c r="B33" s="31" t="s">
        <v>29</v>
      </c>
      <c r="C33" s="33">
        <v>16</v>
      </c>
      <c r="D33" s="35">
        <f ref="D33" si="53" t="shared">CEILING(C33/12,1)</f>
        <v>2</v>
      </c>
      <c r="E33" s="33">
        <v>16</v>
      </c>
      <c r="F33" s="35">
        <f ref="F33" si="54" t="shared">E33/8</f>
        <v>2</v>
      </c>
      <c r="G33" s="35">
        <f ref="G33" si="55" t="shared">C33*E33</f>
        <v>256</v>
      </c>
      <c r="H33" s="35">
        <f ref="H33" si="56" t="shared">D33*F33</f>
        <v>4</v>
      </c>
      <c r="I33" s="37" t="e">
        <f ref="I33" si="57" t="shared">R33</f>
        <v>#DIV/0!</v>
      </c>
      <c r="J33" s="32">
        <v>13000</v>
      </c>
      <c r="K33" s="40" t="e">
        <f ref="K33" si="58" t="shared">G33*I33</f>
        <v>#DIV/0!</v>
      </c>
      <c r="L33" s="40">
        <f ref="L33" si="59" t="shared">H33*J33</f>
        <v>52000</v>
      </c>
      <c r="M33" s="2"/>
      <c r="N33" s="14"/>
      <c r="O33" s="14"/>
      <c r="P33" s="14"/>
      <c r="Q33" s="13" t="e">
        <f si="0" t="shared"/>
        <v>#DIV/0!</v>
      </c>
      <c r="R33" s="35" t="e">
        <f ref="R33" si="60" t="shared">AVERAGE(Q33:Q35)</f>
        <v>#DIV/0!</v>
      </c>
      <c r="T33">
        <f si="2" t="shared"/>
        <v>82944</v>
      </c>
      <c r="U33">
        <f si="3" t="shared"/>
        <v>70502.399999999994</v>
      </c>
      <c r="V33" t="str">
        <f si="4" t="shared"/>
        <v>ok</v>
      </c>
    </row>
    <row r="34" spans="2:22" x14ac:dyDescent="0.25">
      <c r="B34" s="31"/>
      <c r="C34" s="33"/>
      <c r="D34" s="35"/>
      <c r="E34" s="33"/>
      <c r="F34" s="35"/>
      <c r="G34" s="35"/>
      <c r="H34" s="35"/>
      <c r="I34" s="37"/>
      <c r="J34" s="33"/>
      <c r="K34" s="40"/>
      <c r="L34" s="40"/>
      <c r="M34" s="2"/>
      <c r="N34" s="14"/>
      <c r="O34" s="14"/>
      <c r="P34" s="14"/>
      <c r="Q34" s="13" t="e">
        <f si="0" t="shared"/>
        <v>#DIV/0!</v>
      </c>
      <c r="R34" s="35"/>
    </row>
    <row r="35" spans="2:22" x14ac:dyDescent="0.25">
      <c r="B35" s="31"/>
      <c r="C35" s="33"/>
      <c r="D35" s="35"/>
      <c r="E35" s="33"/>
      <c r="F35" s="35"/>
      <c r="G35" s="35"/>
      <c r="H35" s="35"/>
      <c r="I35" s="37"/>
      <c r="J35" s="33"/>
      <c r="K35" s="40"/>
      <c r="L35" s="40"/>
      <c r="M35" s="2"/>
      <c r="N35" s="14"/>
      <c r="O35" s="14"/>
      <c r="P35" s="14"/>
      <c r="Q35" s="13" t="e">
        <f si="0" t="shared"/>
        <v>#DIV/0!</v>
      </c>
      <c r="R35" s="35"/>
    </row>
    <row r="36" spans="2:22" x14ac:dyDescent="0.25">
      <c r="B36" s="31" t="s">
        <v>30</v>
      </c>
      <c r="C36" s="33">
        <v>16</v>
      </c>
      <c r="D36" s="35">
        <f ref="D36" si="61" t="shared">CEILING(C36/12,1)</f>
        <v>2</v>
      </c>
      <c r="E36" s="33">
        <v>16</v>
      </c>
      <c r="F36" s="35">
        <f ref="F36" si="62" t="shared">E36/8</f>
        <v>2</v>
      </c>
      <c r="G36" s="35">
        <f ref="G36" si="63" t="shared">C36*E36</f>
        <v>256</v>
      </c>
      <c r="H36" s="35">
        <f ref="H36" si="64" t="shared">D36*F36</f>
        <v>4</v>
      </c>
      <c r="I36" s="37" t="e">
        <f ref="I36" si="65" t="shared">R36</f>
        <v>#DIV/0!</v>
      </c>
      <c r="J36" s="32">
        <v>13000</v>
      </c>
      <c r="K36" s="40" t="e">
        <f ref="K36" si="66" t="shared">G36*I36</f>
        <v>#DIV/0!</v>
      </c>
      <c r="L36" s="40">
        <f ref="L36" si="67" t="shared">H36*J36</f>
        <v>52000</v>
      </c>
      <c r="M36" s="2"/>
      <c r="N36" s="14"/>
      <c r="O36" s="14"/>
      <c r="P36" s="14"/>
      <c r="Q36" s="13" t="e">
        <f si="0" t="shared"/>
        <v>#DIV/0!</v>
      </c>
      <c r="R36" s="35" t="e">
        <f ref="R36" si="68" t="shared">AVERAGE(Q36:Q38)</f>
        <v>#DIV/0!</v>
      </c>
      <c r="T36">
        <f si="2" t="shared"/>
        <v>82944</v>
      </c>
      <c r="U36">
        <f si="3" t="shared"/>
        <v>70502.399999999994</v>
      </c>
      <c r="V36" t="str">
        <f si="4" t="shared"/>
        <v>ok</v>
      </c>
    </row>
    <row r="37" spans="2:22" x14ac:dyDescent="0.25">
      <c r="B37" s="31"/>
      <c r="C37" s="33"/>
      <c r="D37" s="35"/>
      <c r="E37" s="33"/>
      <c r="F37" s="35"/>
      <c r="G37" s="35"/>
      <c r="H37" s="35"/>
      <c r="I37" s="37"/>
      <c r="J37" s="33"/>
      <c r="K37" s="40"/>
      <c r="L37" s="40"/>
      <c r="M37" s="2"/>
      <c r="N37" s="14"/>
      <c r="O37" s="14"/>
      <c r="P37" s="14"/>
      <c r="Q37" s="13" t="e">
        <f si="0" t="shared"/>
        <v>#DIV/0!</v>
      </c>
      <c r="R37" s="35"/>
    </row>
    <row r="38" spans="2:22" x14ac:dyDescent="0.25">
      <c r="B38" s="31"/>
      <c r="C38" s="33"/>
      <c r="D38" s="35"/>
      <c r="E38" s="33"/>
      <c r="F38" s="35"/>
      <c r="G38" s="35"/>
      <c r="H38" s="35"/>
      <c r="I38" s="37"/>
      <c r="J38" s="33"/>
      <c r="K38" s="40"/>
      <c r="L38" s="40"/>
      <c r="M38" s="2"/>
      <c r="N38" s="14"/>
      <c r="O38" s="14"/>
      <c r="P38" s="14"/>
      <c r="Q38" s="13" t="e">
        <f si="0" t="shared"/>
        <v>#DIV/0!</v>
      </c>
      <c r="R38" s="35"/>
    </row>
    <row r="39" spans="2:22" x14ac:dyDescent="0.25">
      <c r="B39" s="31" t="s">
        <v>31</v>
      </c>
      <c r="C39" s="33">
        <v>6</v>
      </c>
      <c r="D39" s="35">
        <f ref="D39" si="69" t="shared">CEILING(C39/12,1)</f>
        <v>1</v>
      </c>
      <c r="E39" s="33">
        <v>16</v>
      </c>
      <c r="F39" s="35">
        <f ref="F39" si="70" t="shared">E39/8</f>
        <v>2</v>
      </c>
      <c r="G39" s="35">
        <f ref="G39" si="71" t="shared">C39*E39</f>
        <v>96</v>
      </c>
      <c r="H39" s="35">
        <f ref="H39" si="72" t="shared">D39*F39</f>
        <v>2</v>
      </c>
      <c r="I39" s="37" t="e">
        <f ref="I39" si="73" t="shared">R39</f>
        <v>#DIV/0!</v>
      </c>
      <c r="J39" s="32">
        <v>13000</v>
      </c>
      <c r="K39" s="40" t="e">
        <f ref="K39" si="74" t="shared">G39*I39</f>
        <v>#DIV/0!</v>
      </c>
      <c r="L39" s="40">
        <f ref="L39" si="75" t="shared">H39*J39</f>
        <v>26000</v>
      </c>
      <c r="M39" s="2"/>
      <c r="N39" s="14"/>
      <c r="O39" s="14"/>
      <c r="P39" s="14"/>
      <c r="Q39" s="13" t="e">
        <f si="0" t="shared"/>
        <v>#DIV/0!</v>
      </c>
      <c r="R39" s="35" t="e">
        <f ref="R39" si="76" t="shared">AVERAGE(Q39:Q41)</f>
        <v>#DIV/0!</v>
      </c>
      <c r="T39">
        <f si="2" t="shared"/>
        <v>31104</v>
      </c>
      <c r="U39">
        <f si="3" t="shared"/>
        <v>26438.399999999998</v>
      </c>
      <c r="V39" t="str">
        <f si="4" t="shared"/>
        <v>ok</v>
      </c>
    </row>
    <row r="40" spans="2:22" x14ac:dyDescent="0.25">
      <c r="B40" s="31"/>
      <c r="C40" s="33"/>
      <c r="D40" s="35"/>
      <c r="E40" s="33"/>
      <c r="F40" s="35"/>
      <c r="G40" s="35"/>
      <c r="H40" s="35"/>
      <c r="I40" s="37"/>
      <c r="J40" s="33"/>
      <c r="K40" s="40"/>
      <c r="L40" s="40"/>
      <c r="M40" s="2"/>
      <c r="N40" s="14"/>
      <c r="O40" s="14"/>
      <c r="P40" s="14"/>
      <c r="Q40" s="13" t="e">
        <f si="0" t="shared"/>
        <v>#DIV/0!</v>
      </c>
      <c r="R40" s="35"/>
    </row>
    <row r="41" spans="2:22" x14ac:dyDescent="0.25">
      <c r="B41" s="31"/>
      <c r="C41" s="33"/>
      <c r="D41" s="35"/>
      <c r="E41" s="33"/>
      <c r="F41" s="35"/>
      <c r="G41" s="35"/>
      <c r="H41" s="35"/>
      <c r="I41" s="37"/>
      <c r="J41" s="33"/>
      <c r="K41" s="40"/>
      <c r="L41" s="40"/>
      <c r="M41" s="2"/>
      <c r="N41" s="14"/>
      <c r="O41" s="14"/>
      <c r="P41" s="14"/>
      <c r="Q41" s="13" t="e">
        <f si="0" t="shared"/>
        <v>#DIV/0!</v>
      </c>
      <c r="R41" s="35"/>
    </row>
    <row r="42" spans="2:22" x14ac:dyDescent="0.25">
      <c r="B42" s="31" t="s">
        <v>32</v>
      </c>
      <c r="C42" s="33">
        <v>1</v>
      </c>
      <c r="D42" s="35">
        <f ref="D42" si="77" t="shared">CEILING(C42/12,1)</f>
        <v>1</v>
      </c>
      <c r="E42" s="33">
        <v>16</v>
      </c>
      <c r="F42" s="35">
        <f ref="F42" si="78" t="shared">E42/8</f>
        <v>2</v>
      </c>
      <c r="G42" s="35">
        <f ref="G42" si="79" t="shared">C42*E42</f>
        <v>16</v>
      </c>
      <c r="H42" s="35">
        <f ref="H42" si="80" t="shared">D42*F42</f>
        <v>2</v>
      </c>
      <c r="I42" s="37">
        <f ref="I42" si="81" t="shared">R42</f>
        <v>1416.6666666666667</v>
      </c>
      <c r="J42" s="32">
        <v>70000</v>
      </c>
      <c r="K42" s="40">
        <f ref="K42" si="82" t="shared">G42*I42</f>
        <v>22666.666666666668</v>
      </c>
      <c r="L42" s="40">
        <f ref="L42" si="83" t="shared">H42*J42</f>
        <v>140000</v>
      </c>
      <c r="M42" s="2"/>
      <c r="N42" s="14"/>
      <c r="O42" s="14">
        <v>8000</v>
      </c>
      <c r="P42" s="14">
        <v>8</v>
      </c>
      <c r="Q42" s="13">
        <f si="0" t="shared"/>
        <v>1000</v>
      </c>
      <c r="R42" s="35">
        <f ref="R42" si="84" t="shared">AVERAGE(Q42:Q44)</f>
        <v>1416.6666666666667</v>
      </c>
      <c r="T42">
        <f si="2" t="shared"/>
        <v>5184</v>
      </c>
      <c r="U42">
        <f si="3" t="shared"/>
        <v>4406.3999999999996</v>
      </c>
      <c r="V42" t="str">
        <f si="4" t="shared"/>
        <v>ne</v>
      </c>
    </row>
    <row r="43" spans="2:22" x14ac:dyDescent="0.25">
      <c r="B43" s="31"/>
      <c r="C43" s="33"/>
      <c r="D43" s="35"/>
      <c r="E43" s="33"/>
      <c r="F43" s="35"/>
      <c r="G43" s="35"/>
      <c r="H43" s="35"/>
      <c r="I43" s="37"/>
      <c r="J43" s="33"/>
      <c r="K43" s="40"/>
      <c r="L43" s="40"/>
      <c r="M43" s="2"/>
      <c r="N43" s="14"/>
      <c r="O43" s="14">
        <v>10000</v>
      </c>
      <c r="P43" s="14">
        <v>8</v>
      </c>
      <c r="Q43" s="13">
        <f si="0" t="shared"/>
        <v>1250</v>
      </c>
      <c r="R43" s="35"/>
    </row>
    <row r="44" spans="2:22" x14ac:dyDescent="0.25">
      <c r="B44" s="31"/>
      <c r="C44" s="33"/>
      <c r="D44" s="35"/>
      <c r="E44" s="33"/>
      <c r="F44" s="35"/>
      <c r="G44" s="35"/>
      <c r="H44" s="35"/>
      <c r="I44" s="37"/>
      <c r="J44" s="33"/>
      <c r="K44" s="40"/>
      <c r="L44" s="40"/>
      <c r="M44" s="2"/>
      <c r="N44" s="14"/>
      <c r="O44" s="14">
        <v>16000</v>
      </c>
      <c r="P44" s="14">
        <v>8</v>
      </c>
      <c r="Q44" s="13">
        <f si="0" t="shared"/>
        <v>2000</v>
      </c>
      <c r="R44" s="35"/>
    </row>
    <row r="45" spans="2:22" x14ac:dyDescent="0.25">
      <c r="B45" s="31" t="s">
        <v>33</v>
      </c>
      <c r="C45" s="33">
        <v>11</v>
      </c>
      <c r="D45" s="35">
        <f ref="D45" si="85" t="shared">CEILING(C45/12,1)</f>
        <v>1</v>
      </c>
      <c r="E45" s="33">
        <v>16</v>
      </c>
      <c r="F45" s="35">
        <f ref="F45" si="86" t="shared">E45/8</f>
        <v>2</v>
      </c>
      <c r="G45" s="35">
        <f ref="G45" si="87" t="shared">C45*E45</f>
        <v>176</v>
      </c>
      <c r="H45" s="35">
        <f ref="H45" si="88" t="shared">D45*F45</f>
        <v>2</v>
      </c>
      <c r="I45" s="37" t="e">
        <f ref="I45" si="89" t="shared">R45</f>
        <v>#DIV/0!</v>
      </c>
      <c r="J45" s="32">
        <v>13000</v>
      </c>
      <c r="K45" s="40" t="e">
        <f ref="K45" si="90" t="shared">G45*I45</f>
        <v>#DIV/0!</v>
      </c>
      <c r="L45" s="40">
        <f ref="L45" si="91" t="shared">H45*J45</f>
        <v>26000</v>
      </c>
      <c r="M45" s="2"/>
      <c r="N45" s="14"/>
      <c r="O45" s="14"/>
      <c r="P45" s="14"/>
      <c r="Q45" s="13" t="e">
        <f si="0" t="shared"/>
        <v>#DIV/0!</v>
      </c>
      <c r="R45" s="35" t="e">
        <f ref="R45" si="92" t="shared">AVERAGE(Q45:Q47)</f>
        <v>#DIV/0!</v>
      </c>
      <c r="T45">
        <f si="2" t="shared"/>
        <v>57024</v>
      </c>
      <c r="U45">
        <f si="3" t="shared"/>
        <v>48470.400000000001</v>
      </c>
      <c r="V45" t="str">
        <f si="4" t="shared"/>
        <v>ok</v>
      </c>
    </row>
    <row r="46" spans="2:22" x14ac:dyDescent="0.25">
      <c r="B46" s="31"/>
      <c r="C46" s="33"/>
      <c r="D46" s="35"/>
      <c r="E46" s="33"/>
      <c r="F46" s="35"/>
      <c r="G46" s="35"/>
      <c r="H46" s="35"/>
      <c r="I46" s="37"/>
      <c r="J46" s="33"/>
      <c r="K46" s="40"/>
      <c r="L46" s="40"/>
      <c r="M46" s="2"/>
      <c r="N46" s="14"/>
      <c r="O46" s="14"/>
      <c r="P46" s="14"/>
      <c r="Q46" s="13" t="e">
        <f si="0" t="shared"/>
        <v>#DIV/0!</v>
      </c>
      <c r="R46" s="35"/>
    </row>
    <row r="47" spans="2:22" x14ac:dyDescent="0.25">
      <c r="B47" s="31"/>
      <c r="C47" s="33"/>
      <c r="D47" s="35"/>
      <c r="E47" s="33"/>
      <c r="F47" s="35"/>
      <c r="G47" s="35"/>
      <c r="H47" s="35"/>
      <c r="I47" s="37"/>
      <c r="J47" s="33"/>
      <c r="K47" s="40"/>
      <c r="L47" s="40"/>
      <c r="M47" s="2"/>
      <c r="N47" s="14"/>
      <c r="O47" s="14"/>
      <c r="P47" s="14"/>
      <c r="Q47" s="13" t="e">
        <f si="0" t="shared"/>
        <v>#DIV/0!</v>
      </c>
      <c r="R47" s="35"/>
    </row>
    <row r="48" spans="2:22" x14ac:dyDescent="0.25">
      <c r="B48" s="30"/>
      <c r="C48" s="32"/>
      <c r="D48" s="34"/>
      <c r="E48" s="32"/>
      <c r="F48" s="34"/>
      <c r="G48" s="34"/>
      <c r="H48" s="34"/>
      <c r="I48" s="36"/>
      <c r="J48" s="32"/>
      <c r="K48" s="41"/>
      <c r="L48" s="41"/>
      <c r="M48" s="3"/>
      <c r="N48" s="13"/>
      <c r="O48" s="13"/>
      <c r="P48" s="13"/>
      <c r="Q48" s="13"/>
      <c r="R48" s="34"/>
      <c r="S48" t="s">
        <v>58</v>
      </c>
      <c r="T48">
        <f si="2" t="shared"/>
        <v>0</v>
      </c>
      <c r="U48">
        <f si="3" t="shared"/>
        <v>0</v>
      </c>
      <c r="V48" t="str">
        <f si="4" t="shared"/>
        <v>ok</v>
      </c>
    </row>
    <row r="49" spans="2:18" x14ac:dyDescent="0.25">
      <c r="B49" s="31"/>
      <c r="C49" s="33"/>
      <c r="D49" s="35"/>
      <c r="E49" s="33"/>
      <c r="F49" s="35"/>
      <c r="G49" s="35"/>
      <c r="H49" s="35"/>
      <c r="I49" s="37"/>
      <c r="J49" s="33"/>
      <c r="K49" s="42"/>
      <c r="L49" s="42"/>
      <c r="M49" s="2"/>
      <c r="N49" s="14"/>
      <c r="O49" s="14"/>
      <c r="P49" s="14"/>
      <c r="Q49" s="13"/>
      <c r="R49" s="35"/>
    </row>
    <row r="50" spans="2:18" x14ac:dyDescent="0.25">
      <c r="B50" s="31"/>
      <c r="C50" s="33"/>
      <c r="D50" s="35"/>
      <c r="E50" s="33"/>
      <c r="F50" s="35"/>
      <c r="G50" s="35"/>
      <c r="H50" s="35"/>
      <c r="I50" s="37"/>
      <c r="J50" s="33"/>
      <c r="K50" s="42"/>
      <c r="L50" s="42"/>
      <c r="M50" s="2"/>
      <c r="N50" s="14"/>
      <c r="O50" s="14"/>
      <c r="P50" s="14"/>
      <c r="Q50" s="13"/>
      <c r="R50" s="35"/>
    </row>
    <row r="51" spans="2:18" x14ac:dyDescent="0.25">
      <c r="L51" t="s">
        <v>57</v>
      </c>
    </row>
    <row r="53" spans="2:18" x14ac:dyDescent="0.25">
      <c r="L53" s="15">
        <f>SUM(L3:L50)</f>
        <v>848000</v>
      </c>
      <c r="M53" t="s">
        <v>60</v>
      </c>
    </row>
    <row r="54" spans="2:18" x14ac:dyDescent="0.25">
      <c r="L54" s="15">
        <f>SUM(L3+L6+L9+L12+L15+L30+L33+L36+L39+L45)</f>
        <v>596000</v>
      </c>
      <c r="M54" t="s">
        <v>65</v>
      </c>
    </row>
    <row r="55" spans="2:18" x14ac:dyDescent="0.25">
      <c r="L55" s="15">
        <f>SUM(L3+L6+L9+L12+L15+L18+L21+L24+L27+L30+L33+L36+L39+K42+L45+K48)</f>
        <v>730666.66666666663</v>
      </c>
      <c r="M55" t="s">
        <v>61</v>
      </c>
    </row>
  </sheetData>
  <mergeCells count="193">
    <mergeCell ref="B27:B29"/>
    <mergeCell ref="C27:C29"/>
    <mergeCell ref="D27:D29"/>
    <mergeCell ref="E27:E29"/>
    <mergeCell ref="F27:F29"/>
    <mergeCell ref="K30:K32"/>
    <mergeCell ref="L30:L32"/>
    <mergeCell ref="R30:R32"/>
    <mergeCell ref="R27:R29"/>
    <mergeCell ref="B30:B32"/>
    <mergeCell ref="C30:C32"/>
    <mergeCell ref="D30:D32"/>
    <mergeCell ref="E30:E32"/>
    <mergeCell ref="F30:F32"/>
    <mergeCell ref="G30:G32"/>
    <mergeCell ref="H30:H32"/>
    <mergeCell ref="I30:I32"/>
    <mergeCell ref="J30:J32"/>
    <mergeCell ref="G27:G29"/>
    <mergeCell ref="H27:H29"/>
    <mergeCell ref="I27:I29"/>
    <mergeCell ref="J27:J29"/>
    <mergeCell ref="K27:K29"/>
    <mergeCell ref="L27:L29"/>
    <mergeCell ref="K21:K23"/>
    <mergeCell ref="L21:L23"/>
    <mergeCell ref="R21:R23"/>
    <mergeCell ref="B24:B26"/>
    <mergeCell ref="C24:C26"/>
    <mergeCell ref="D24:D26"/>
    <mergeCell ref="E24:E26"/>
    <mergeCell ref="F24:F26"/>
    <mergeCell ref="G24:G26"/>
    <mergeCell ref="H24:H26"/>
    <mergeCell ref="I24:I26"/>
    <mergeCell ref="J24:J26"/>
    <mergeCell ref="K24:K26"/>
    <mergeCell ref="L24:L26"/>
    <mergeCell ref="R24:R26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K15:K17"/>
    <mergeCell ref="L15:L17"/>
    <mergeCell ref="R15:R17"/>
    <mergeCell ref="B18:B20"/>
    <mergeCell ref="C18:C20"/>
    <mergeCell ref="D18:D20"/>
    <mergeCell ref="E18:E20"/>
    <mergeCell ref="F18:F20"/>
    <mergeCell ref="R18:R20"/>
    <mergeCell ref="G18:G20"/>
    <mergeCell ref="H18:H20"/>
    <mergeCell ref="I18:I20"/>
    <mergeCell ref="J18:J20"/>
    <mergeCell ref="K18:K20"/>
    <mergeCell ref="L18:L20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B9:B11"/>
    <mergeCell ref="C9:C11"/>
    <mergeCell ref="D9:D11"/>
    <mergeCell ref="E9:E11"/>
    <mergeCell ref="F9:F11"/>
    <mergeCell ref="R9:R11"/>
    <mergeCell ref="B12:B14"/>
    <mergeCell ref="C12:C14"/>
    <mergeCell ref="D12:D14"/>
    <mergeCell ref="E12:E14"/>
    <mergeCell ref="F12:F14"/>
    <mergeCell ref="G12:G14"/>
    <mergeCell ref="H12:H14"/>
    <mergeCell ref="I12:I14"/>
    <mergeCell ref="J12:J14"/>
    <mergeCell ref="G9:G11"/>
    <mergeCell ref="H9:H11"/>
    <mergeCell ref="I9:I11"/>
    <mergeCell ref="J9:J11"/>
    <mergeCell ref="K9:K11"/>
    <mergeCell ref="L9:L11"/>
    <mergeCell ref="K12:K14"/>
    <mergeCell ref="L12:L14"/>
    <mergeCell ref="R12:R14"/>
    <mergeCell ref="R3:R5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R6:R8"/>
    <mergeCell ref="K1:L1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K33:K35"/>
    <mergeCell ref="L33:L35"/>
    <mergeCell ref="R33:R35"/>
    <mergeCell ref="B36:B38"/>
    <mergeCell ref="C36:C38"/>
    <mergeCell ref="D36:D38"/>
    <mergeCell ref="E36:E38"/>
    <mergeCell ref="F36:F38"/>
    <mergeCell ref="G36:G38"/>
    <mergeCell ref="H36:H38"/>
    <mergeCell ref="I36:I38"/>
    <mergeCell ref="J36:J38"/>
    <mergeCell ref="K36:K38"/>
    <mergeCell ref="L36:L38"/>
    <mergeCell ref="R36:R38"/>
    <mergeCell ref="B33:B35"/>
    <mergeCell ref="C33:C35"/>
    <mergeCell ref="D33:D35"/>
    <mergeCell ref="E33:E35"/>
    <mergeCell ref="F33:F35"/>
    <mergeCell ref="G33:G35"/>
    <mergeCell ref="H33:H35"/>
    <mergeCell ref="I33:I35"/>
    <mergeCell ref="J33:J35"/>
    <mergeCell ref="K39:K41"/>
    <mergeCell ref="L39:L41"/>
    <mergeCell ref="R39:R41"/>
    <mergeCell ref="B42:B44"/>
    <mergeCell ref="C42:C44"/>
    <mergeCell ref="D42:D44"/>
    <mergeCell ref="E42:E44"/>
    <mergeCell ref="F42:F44"/>
    <mergeCell ref="G42:G44"/>
    <mergeCell ref="H42:H44"/>
    <mergeCell ref="I42:I44"/>
    <mergeCell ref="J42:J44"/>
    <mergeCell ref="K42:K44"/>
    <mergeCell ref="L42:L44"/>
    <mergeCell ref="R42:R44"/>
    <mergeCell ref="B39:B41"/>
    <mergeCell ref="C39:C41"/>
    <mergeCell ref="D39:D41"/>
    <mergeCell ref="E39:E41"/>
    <mergeCell ref="F39:F41"/>
    <mergeCell ref="G39:G41"/>
    <mergeCell ref="H39:H41"/>
    <mergeCell ref="I39:I41"/>
    <mergeCell ref="J39:J41"/>
    <mergeCell ref="K45:K47"/>
    <mergeCell ref="L45:L47"/>
    <mergeCell ref="R45:R47"/>
    <mergeCell ref="B48:B50"/>
    <mergeCell ref="C48:C50"/>
    <mergeCell ref="D48:D50"/>
    <mergeCell ref="E48:E50"/>
    <mergeCell ref="F48:F50"/>
    <mergeCell ref="G48:G50"/>
    <mergeCell ref="H48:H50"/>
    <mergeCell ref="I48:I50"/>
    <mergeCell ref="J48:J50"/>
    <mergeCell ref="K48:K50"/>
    <mergeCell ref="L48:L50"/>
    <mergeCell ref="R48:R50"/>
    <mergeCell ref="B45:B47"/>
    <mergeCell ref="C45:C47"/>
    <mergeCell ref="D45:D47"/>
    <mergeCell ref="E45:E47"/>
    <mergeCell ref="F45:F47"/>
    <mergeCell ref="G45:G47"/>
    <mergeCell ref="H45:H47"/>
    <mergeCell ref="I45:I47"/>
    <mergeCell ref="J45:J47"/>
  </mergeCells>
  <conditionalFormatting sqref="V3">
    <cfRule dxfId="4" operator="containsText" priority="3" text="ok" type="containsText">
      <formula>NOT(ISERROR(SEARCH("ok",V3)))</formula>
    </cfRule>
  </conditionalFormatting>
  <conditionalFormatting sqref="V3:V50">
    <cfRule dxfId="3" operator="containsText" priority="1" text="ne" type="containsText">
      <formula>NOT(ISERROR(SEARCH("ne",V3)))</formula>
    </cfRule>
    <cfRule dxfId="2" operator="containsText" priority="2" text="ok" type="containsText">
      <formula>NOT(ISERROR(SEARCH("ok",V3)))</formula>
    </cfRule>
  </conditionalFormatting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19E95-2CCA-4C85-A2F7-932998763764}">
  <dimension ref="B1:V8"/>
  <sheetViews>
    <sheetView workbookViewId="0">
      <selection activeCell="L18" sqref="L18"/>
    </sheetView>
  </sheetViews>
  <sheetFormatPr defaultRowHeight="15" x14ac:dyDescent="0.25"/>
  <cols>
    <col min="12" max="12" bestFit="true" customWidth="true" width="10.42578125" collapsed="false"/>
  </cols>
  <sheetData>
    <row ht="15.75" r="1" spans="2:22" thickBot="1" x14ac:dyDescent="0.3">
      <c r="K1" s="29" t="s">
        <v>9</v>
      </c>
      <c r="L1" s="29"/>
    </row>
    <row ht="60.75" r="2" spans="2:22" thickBot="1" x14ac:dyDescent="0.3">
      <c r="B2" s="10" t="s">
        <v>0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16</v>
      </c>
      <c r="K2" s="11" t="s">
        <v>10</v>
      </c>
      <c r="L2" s="11" t="s">
        <v>11</v>
      </c>
      <c r="M2" s="11"/>
      <c r="N2" s="11" t="s">
        <v>1</v>
      </c>
      <c r="O2" s="11" t="s">
        <v>12</v>
      </c>
      <c r="P2" s="11" t="s">
        <v>13</v>
      </c>
      <c r="Q2" s="11" t="s">
        <v>14</v>
      </c>
      <c r="R2" s="12" t="s">
        <v>15</v>
      </c>
      <c r="T2" s="17" t="s">
        <v>62</v>
      </c>
      <c r="U2" s="17" t="s">
        <v>63</v>
      </c>
      <c r="V2" s="17" t="s">
        <v>64</v>
      </c>
    </row>
    <row r="3" spans="2:22" x14ac:dyDescent="0.25">
      <c r="B3" s="30" t="s">
        <v>59</v>
      </c>
      <c r="C3" s="32">
        <v>1</v>
      </c>
      <c r="D3" s="34">
        <f>CEILING(C3/12,1)</f>
        <v>1</v>
      </c>
      <c r="E3" s="32">
        <v>24</v>
      </c>
      <c r="F3" s="34">
        <f>E3/8</f>
        <v>3</v>
      </c>
      <c r="G3" s="34">
        <f>C3*E3</f>
        <v>24</v>
      </c>
      <c r="H3" s="34">
        <f>D3*F3</f>
        <v>3</v>
      </c>
      <c r="I3" s="36">
        <f>R3</f>
        <v>295.75</v>
      </c>
      <c r="J3" s="32">
        <v>24000</v>
      </c>
      <c r="K3" s="41">
        <f>G3*I3</f>
        <v>7098</v>
      </c>
      <c r="L3" s="41">
        <f>H3*J3</f>
        <v>72000</v>
      </c>
      <c r="M3" s="3"/>
      <c r="N3" s="13"/>
      <c r="O3" s="13">
        <v>12200</v>
      </c>
      <c r="P3" s="13">
        <v>40</v>
      </c>
      <c r="Q3" s="13">
        <f ref="Q3:Q5" si="0" t="shared">O3/P3</f>
        <v>305</v>
      </c>
      <c r="R3" s="34">
        <f>AVERAGE(Q3:Q5)</f>
        <v>295.75</v>
      </c>
      <c r="T3">
        <f>G3*609</f>
        <v>14616</v>
      </c>
      <c r="U3">
        <f ref="U3" si="1" t="shared">T3*0.85</f>
        <v>12423.6</v>
      </c>
      <c r="V3" t="str">
        <f ref="V3" si="2" t="shared">IF(L3&gt;U3,"ne","ok")</f>
        <v>ne</v>
      </c>
    </row>
    <row r="4" spans="2:22" x14ac:dyDescent="0.25">
      <c r="B4" s="31"/>
      <c r="C4" s="33"/>
      <c r="D4" s="35"/>
      <c r="E4" s="33"/>
      <c r="F4" s="35"/>
      <c r="G4" s="35"/>
      <c r="H4" s="35"/>
      <c r="I4" s="37"/>
      <c r="J4" s="33"/>
      <c r="K4" s="42"/>
      <c r="L4" s="42"/>
      <c r="M4" s="2"/>
      <c r="N4" s="14"/>
      <c r="O4" s="14">
        <v>13290</v>
      </c>
      <c r="P4" s="14">
        <v>40</v>
      </c>
      <c r="Q4" s="13">
        <f si="0" t="shared"/>
        <v>332.25</v>
      </c>
      <c r="R4" s="35"/>
    </row>
    <row r="5" spans="2:22" x14ac:dyDescent="0.25">
      <c r="B5" s="31"/>
      <c r="C5" s="33"/>
      <c r="D5" s="35"/>
      <c r="E5" s="33"/>
      <c r="F5" s="35"/>
      <c r="G5" s="35"/>
      <c r="H5" s="35"/>
      <c r="I5" s="37"/>
      <c r="J5" s="33"/>
      <c r="K5" s="42"/>
      <c r="L5" s="42"/>
      <c r="M5" s="2"/>
      <c r="N5" s="14"/>
      <c r="O5" s="14">
        <v>1500</v>
      </c>
      <c r="P5" s="14">
        <v>6</v>
      </c>
      <c r="Q5" s="13">
        <f si="0" t="shared"/>
        <v>250</v>
      </c>
      <c r="R5" s="35"/>
    </row>
    <row r="6" spans="2:22" x14ac:dyDescent="0.25">
      <c r="L6" t="s">
        <v>57</v>
      </c>
    </row>
    <row r="8" spans="2:22" x14ac:dyDescent="0.25">
      <c r="L8" s="15">
        <f>SUM(L3)</f>
        <v>72000</v>
      </c>
    </row>
  </sheetData>
  <mergeCells count="13">
    <mergeCell ref="R3:R5"/>
    <mergeCell ref="K1:L1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</mergeCells>
  <conditionalFormatting sqref="V3">
    <cfRule dxfId="1" operator="containsText" priority="1" text="ne" type="containsText">
      <formula>NOT(ISERROR(SEARCH("ne",V3)))</formula>
    </cfRule>
    <cfRule dxfId="0" operator="containsText" priority="2" text="ok" type="containsText">
      <formula>NOT(ISERROR(SEARCH("ok",V3)))</formula>
    </cfRule>
  </conditionalFormatting>
  <pageMargins bottom="0.78740157499999996" footer="0.3" header="0.3" left="0.7" right="0.7" top="0.78740157499999996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1358F-EEEF-4272-B99D-7D15BA5F2717}">
  <sheetPr>
    <pageSetUpPr fitToPage="1"/>
  </sheetPr>
  <dimension ref="A1:E27"/>
  <sheetViews>
    <sheetView tabSelected="1" workbookViewId="0" zoomScale="70" zoomScaleNormal="70">
      <selection activeCell="A25" sqref="A25"/>
    </sheetView>
  </sheetViews>
  <sheetFormatPr defaultRowHeight="15" x14ac:dyDescent="0.25"/>
  <cols>
    <col min="1" max="1" customWidth="true" style="27" width="40.5703125" collapsed="false"/>
    <col min="2" max="2" customWidth="true" width="107.7109375" collapsed="false"/>
    <col min="3" max="3" bestFit="true" customWidth="true" style="22" width="25.42578125" collapsed="false"/>
    <col min="4" max="4" customWidth="true" width="22.140625" collapsed="false"/>
    <col min="5" max="5" customWidth="true" width="28.5703125" collapsed="false"/>
  </cols>
  <sheetData>
    <row ht="63" r="1" spans="1:5" x14ac:dyDescent="0.25">
      <c r="A1" s="18" t="s">
        <v>69</v>
      </c>
      <c r="B1" s="18" t="s">
        <v>70</v>
      </c>
      <c r="C1" s="18" t="s">
        <v>71</v>
      </c>
      <c r="D1" s="19" t="s">
        <v>72</v>
      </c>
      <c r="E1" s="19" t="s">
        <v>73</v>
      </c>
    </row>
    <row customHeight="1" ht="155.25" r="2" spans="1:5" x14ac:dyDescent="0.25">
      <c r="A2" s="25" t="s">
        <v>34</v>
      </c>
      <c r="B2" s="23" t="s">
        <v>77</v>
      </c>
      <c r="C2" s="21">
        <v>16</v>
      </c>
      <c r="D2" s="20" t="s">
        <v>74</v>
      </c>
      <c r="E2" s="20" t="s">
        <v>74</v>
      </c>
    </row>
    <row customHeight="1" ht="93.75" r="3" spans="1:5" x14ac:dyDescent="0.25">
      <c r="A3" s="26" t="s">
        <v>35</v>
      </c>
      <c r="B3" s="23" t="s">
        <v>78</v>
      </c>
      <c r="C3" s="21">
        <v>16</v>
      </c>
      <c r="D3" s="20" t="s">
        <v>74</v>
      </c>
      <c r="E3" s="20" t="s">
        <v>74</v>
      </c>
    </row>
    <row customHeight="1" ht="321.75" r="4" spans="1:5" x14ac:dyDescent="0.25">
      <c r="A4" s="26" t="s">
        <v>36</v>
      </c>
      <c r="B4" s="23" t="s">
        <v>79</v>
      </c>
      <c r="C4" s="21">
        <v>16</v>
      </c>
      <c r="D4" s="20" t="s">
        <v>74</v>
      </c>
      <c r="E4" s="20" t="s">
        <v>74</v>
      </c>
    </row>
    <row customHeight="1" ht="111.75" r="5" spans="1:5" x14ac:dyDescent="0.25">
      <c r="A5" s="26" t="s">
        <v>37</v>
      </c>
      <c r="B5" s="23" t="s">
        <v>80</v>
      </c>
      <c r="C5" s="21">
        <v>16</v>
      </c>
      <c r="D5" s="20" t="s">
        <v>74</v>
      </c>
      <c r="E5" s="20" t="s">
        <v>74</v>
      </c>
    </row>
    <row ht="210" r="6" spans="1:5" x14ac:dyDescent="0.25">
      <c r="A6" s="26" t="s">
        <v>38</v>
      </c>
      <c r="B6" s="24" t="s">
        <v>81</v>
      </c>
      <c r="C6" s="21">
        <v>16</v>
      </c>
      <c r="D6" s="20" t="s">
        <v>74</v>
      </c>
      <c r="E6" s="20" t="s">
        <v>74</v>
      </c>
    </row>
    <row ht="135" r="7" spans="1:5" x14ac:dyDescent="0.25">
      <c r="A7" s="26" t="s">
        <v>39</v>
      </c>
      <c r="B7" s="24" t="s">
        <v>82</v>
      </c>
      <c r="C7" s="21">
        <v>16</v>
      </c>
      <c r="D7" s="20" t="s">
        <v>74</v>
      </c>
      <c r="E7" s="20" t="s">
        <v>74</v>
      </c>
    </row>
    <row customHeight="1" ht="82.5" r="8" spans="1:5" x14ac:dyDescent="0.25">
      <c r="A8" s="26" t="s">
        <v>40</v>
      </c>
      <c r="B8" s="24" t="s">
        <v>83</v>
      </c>
      <c r="C8" s="21">
        <v>16</v>
      </c>
      <c r="D8" s="20" t="s">
        <v>74</v>
      </c>
      <c r="E8" s="20" t="s">
        <v>74</v>
      </c>
    </row>
    <row ht="75" r="9" spans="1:5" x14ac:dyDescent="0.25">
      <c r="A9" s="26" t="s">
        <v>41</v>
      </c>
      <c r="B9" s="24" t="s">
        <v>75</v>
      </c>
      <c r="C9" s="21">
        <v>16</v>
      </c>
      <c r="D9" s="20" t="s">
        <v>74</v>
      </c>
      <c r="E9" s="20" t="s">
        <v>74</v>
      </c>
    </row>
    <row customHeight="1" ht="152.25" r="10" spans="1:5" x14ac:dyDescent="0.25">
      <c r="A10" s="26" t="s">
        <v>42</v>
      </c>
      <c r="B10" s="24" t="s">
        <v>84</v>
      </c>
      <c r="C10" s="21">
        <v>16</v>
      </c>
      <c r="D10" s="20" t="s">
        <v>74</v>
      </c>
      <c r="E10" s="20" t="s">
        <v>74</v>
      </c>
    </row>
    <row ht="165" r="11" spans="1:5" x14ac:dyDescent="0.25">
      <c r="A11" s="26" t="s">
        <v>43</v>
      </c>
      <c r="B11" s="24" t="s">
        <v>76</v>
      </c>
      <c r="C11" s="21">
        <v>16</v>
      </c>
      <c r="D11" s="20" t="s">
        <v>74</v>
      </c>
      <c r="E11" s="20" t="s">
        <v>74</v>
      </c>
    </row>
    <row customHeight="1" ht="138" r="12" spans="1:5" x14ac:dyDescent="0.25">
      <c r="A12" s="26" t="s">
        <v>44</v>
      </c>
      <c r="B12" s="24" t="s">
        <v>85</v>
      </c>
      <c r="C12" s="21">
        <v>16</v>
      </c>
      <c r="D12" s="20" t="s">
        <v>74</v>
      </c>
      <c r="E12" s="20" t="s">
        <v>74</v>
      </c>
    </row>
    <row customHeight="1" ht="197.25" r="13" spans="1:5" x14ac:dyDescent="0.25">
      <c r="A13" s="26" t="s">
        <v>45</v>
      </c>
      <c r="B13" s="24" t="s">
        <v>86</v>
      </c>
      <c r="C13" s="21">
        <v>16</v>
      </c>
      <c r="D13" s="20" t="s">
        <v>74</v>
      </c>
      <c r="E13" s="20" t="s">
        <v>74</v>
      </c>
    </row>
    <row ht="105" r="14" spans="1:5" x14ac:dyDescent="0.25">
      <c r="A14" s="26" t="s">
        <v>46</v>
      </c>
      <c r="B14" s="24" t="s">
        <v>97</v>
      </c>
      <c r="C14" s="21">
        <v>8</v>
      </c>
      <c r="D14" s="20" t="s">
        <v>74</v>
      </c>
      <c r="E14" s="20" t="s">
        <v>74</v>
      </c>
    </row>
    <row customHeight="1" ht="114.75" r="15" spans="1:5" x14ac:dyDescent="0.25">
      <c r="A15" s="26" t="s">
        <v>47</v>
      </c>
      <c r="B15" s="24" t="s">
        <v>96</v>
      </c>
      <c r="C15" s="21">
        <v>16</v>
      </c>
      <c r="D15" s="20" t="s">
        <v>74</v>
      </c>
      <c r="E15" s="20" t="s">
        <v>74</v>
      </c>
    </row>
    <row customHeight="1" ht="111.75" r="16" spans="1:5" x14ac:dyDescent="0.25">
      <c r="A16" s="26" t="s">
        <v>48</v>
      </c>
      <c r="B16" s="24" t="s">
        <v>95</v>
      </c>
      <c r="C16" s="21">
        <v>16</v>
      </c>
      <c r="D16" s="20" t="s">
        <v>74</v>
      </c>
      <c r="E16" s="20" t="s">
        <v>74</v>
      </c>
    </row>
    <row customHeight="1" ht="83.25" r="17" spans="1:5" x14ac:dyDescent="0.25">
      <c r="A17" s="26" t="s">
        <v>49</v>
      </c>
      <c r="B17" s="24" t="s">
        <v>94</v>
      </c>
      <c r="C17" s="21">
        <v>16</v>
      </c>
      <c r="D17" s="20" t="s">
        <v>74</v>
      </c>
      <c r="E17" s="20" t="s">
        <v>74</v>
      </c>
    </row>
    <row customHeight="1" ht="175.5" r="18" spans="1:5" x14ac:dyDescent="0.25">
      <c r="A18" s="26" t="s">
        <v>50</v>
      </c>
      <c r="B18" s="24" t="s">
        <v>93</v>
      </c>
      <c r="C18" s="21">
        <v>16</v>
      </c>
      <c r="D18" s="20" t="s">
        <v>74</v>
      </c>
      <c r="E18" s="20" t="s">
        <v>74</v>
      </c>
    </row>
    <row customHeight="1" ht="156.75" r="19" spans="1:5" x14ac:dyDescent="0.25">
      <c r="A19" s="26" t="s">
        <v>51</v>
      </c>
      <c r="B19" s="24" t="s">
        <v>92</v>
      </c>
      <c r="C19" s="21">
        <v>8</v>
      </c>
      <c r="D19" s="20" t="s">
        <v>74</v>
      </c>
      <c r="E19" s="20" t="s">
        <v>74</v>
      </c>
    </row>
    <row customHeight="1" ht="51.75" r="20" spans="1:5" x14ac:dyDescent="0.25">
      <c r="A20" s="26" t="s">
        <v>52</v>
      </c>
      <c r="B20" s="24" t="s">
        <v>91</v>
      </c>
      <c r="C20" s="21">
        <v>16</v>
      </c>
      <c r="D20" s="20" t="s">
        <v>74</v>
      </c>
      <c r="E20" s="20" t="s">
        <v>74</v>
      </c>
    </row>
    <row customHeight="1" ht="177" r="21" spans="1:5" x14ac:dyDescent="0.25">
      <c r="A21" s="26" t="s">
        <v>55</v>
      </c>
      <c r="B21" s="24" t="s">
        <v>89</v>
      </c>
      <c r="C21" s="21">
        <v>16</v>
      </c>
      <c r="D21" s="20" t="s">
        <v>74</v>
      </c>
      <c r="E21" s="20" t="s">
        <v>74</v>
      </c>
    </row>
    <row ht="75" r="22" spans="1:5" x14ac:dyDescent="0.25">
      <c r="A22" s="26" t="s">
        <v>56</v>
      </c>
      <c r="B22" s="24" t="s">
        <v>90</v>
      </c>
      <c r="C22" s="21">
        <v>16</v>
      </c>
      <c r="D22" s="20" t="s">
        <v>74</v>
      </c>
      <c r="E22" s="20" t="s">
        <v>74</v>
      </c>
    </row>
    <row ht="33.75" r="23" spans="1:5" x14ac:dyDescent="0.25">
      <c r="A23" s="26" t="s">
        <v>98</v>
      </c>
      <c r="B23" s="24" t="s">
        <v>101</v>
      </c>
      <c r="C23" s="21">
        <v>16</v>
      </c>
      <c r="D23" s="20" t="s">
        <v>74</v>
      </c>
      <c r="E23" s="20" t="s">
        <v>74</v>
      </c>
    </row>
    <row ht="33.75" r="24" spans="1:5" x14ac:dyDescent="0.25">
      <c r="A24" s="26" t="s">
        <v>99</v>
      </c>
      <c r="B24" s="24" t="s">
        <v>101</v>
      </c>
      <c r="C24" s="21">
        <v>16</v>
      </c>
      <c r="D24" s="20" t="s">
        <v>74</v>
      </c>
      <c r="E24" s="20" t="s">
        <v>74</v>
      </c>
    </row>
    <row ht="33.75" r="25" spans="1:5" x14ac:dyDescent="0.25">
      <c r="A25" s="26" t="s">
        <v>100</v>
      </c>
      <c r="B25" s="24" t="s">
        <v>101</v>
      </c>
      <c r="C25" s="21">
        <v>8</v>
      </c>
      <c r="D25" s="20" t="s">
        <v>74</v>
      </c>
      <c r="E25" s="20" t="s">
        <v>74</v>
      </c>
    </row>
    <row customHeight="1" ht="141.75" r="26" spans="1:5" x14ac:dyDescent="0.25">
      <c r="A26" s="26" t="s">
        <v>53</v>
      </c>
      <c r="B26" s="28" t="s">
        <v>88</v>
      </c>
      <c r="C26" s="21">
        <v>16</v>
      </c>
      <c r="D26" s="20" t="s">
        <v>74</v>
      </c>
      <c r="E26" s="20" t="s">
        <v>74</v>
      </c>
    </row>
    <row ht="240" r="27" spans="1:5" x14ac:dyDescent="0.25">
      <c r="A27" s="26" t="s">
        <v>54</v>
      </c>
      <c r="B27" s="28" t="s">
        <v>87</v>
      </c>
      <c r="C27" s="21">
        <v>16</v>
      </c>
      <c r="D27" s="20" t="s">
        <v>74</v>
      </c>
      <c r="E27" s="20" t="s">
        <v>74</v>
      </c>
    </row>
  </sheetData>
  <pageMargins bottom="0.78740157499999996" footer="0.3" header="0.3" left="0.7" right="0.7" top="0.78740157499999996"/>
  <pageSetup fitToHeight="0" orientation="landscape" paperSize="9" r:id="rId1" scale="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4</vt:i4>
      </vt:variant>
    </vt:vector>
  </HeadingPairs>
  <TitlesOfParts>
    <vt:vector baseType="lpstr" size="4">
      <vt:lpstr>Jazyky</vt:lpstr>
      <vt:lpstr>Obecné IT</vt:lpstr>
      <vt:lpstr>Specializované IT</vt:lpstr>
      <vt:lpstr>MMD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2019-11-20T12:37:03Z</dcterms:created>
  <cp:lastPrinted>2020-05-24T08:33:20Z</cp:lastPrinted>
  <dcterms:modified xsi:type="dcterms:W3CDTF">2020-06-15T17:57:55Z</dcterms:modified>
</cp:coreProperties>
</file>