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activeTab="2" windowHeight="11310" windowWidth="18195" xWindow="480" yWindow="30"/>
  </bookViews>
  <sheets>
    <sheet name="INFO" r:id="rId1" sheetId="5"/>
    <sheet name="Otevřené výzvy" r:id="rId2" sheetId="1"/>
    <sheet name="Uzavřené výzvy" r:id="rId3" sheetId="4"/>
    <sheet name="List3" r:id="rId4" sheetId="3" state="hidden"/>
  </sheets>
  <calcPr calcId="145621"/>
</workbook>
</file>

<file path=xl/calcChain.xml><?xml version="1.0" encoding="utf-8"?>
<calcChain xmlns="http://schemas.openxmlformats.org/spreadsheetml/2006/main">
  <c i="1" l="1" r="L13"/>
  <c i="1" r="K13"/>
  <c i="1" r="J13"/>
  <c i="1" r="H13"/>
  <c i="1" l="1" r="K14"/>
  <c i="4" r="B14"/>
  <c i="4" r="B15" s="1"/>
  <c i="1" l="1" r="B12"/>
  <c i="1" r="B14" s="1"/>
  <c i="1" r="E8"/>
  <c i="1" r="E5"/>
  <c i="1" r="E7"/>
  <c i="1" r="E6"/>
  <c i="1" r="E4"/>
  <c i="1" r="E3"/>
  <c i="1" r="E2"/>
  <c i="1" r="B13" s="1"/>
</calcChain>
</file>

<file path=xl/sharedStrings.xml><?xml version="1.0" encoding="utf-8"?>
<sst xmlns="http://schemas.openxmlformats.org/spreadsheetml/2006/main" count="103" uniqueCount="80">
  <si>
    <t>Potřebnost (35)</t>
  </si>
  <si>
    <t>1 Vymezení problému a cílové skupiny (35)</t>
  </si>
  <si>
    <t>Účelnost (30)</t>
  </si>
  <si>
    <t>2 Cíle a konzistentnost (intervenční logika) projektu (25)</t>
  </si>
  <si>
    <t>3 Způsob ověření dosažení cíle projektu (5)</t>
  </si>
  <si>
    <t>Efektivnost a hospodárnost (20)</t>
  </si>
  <si>
    <t>4 Efektivita projektu, rozpočet (15)</t>
  </si>
  <si>
    <t>5 Adekvátnost monitorovacích indikátorů (5)</t>
  </si>
  <si>
    <t>Proveditelnost (15)</t>
  </si>
  <si>
    <t>6 Způsob zapojení cílové skupiny (5)</t>
  </si>
  <si>
    <t>7 Způsob realizace aktivit a jejich návaznost (10)</t>
  </si>
  <si>
    <t>8 Ověření administrativní, finanční a provozní kapacity žadatele (nebodované)</t>
  </si>
  <si>
    <t>Skupina kritérií
(max. počet bodů)</t>
  </si>
  <si>
    <t>Název kritéria
(max. počet bodů)</t>
  </si>
  <si>
    <t>Hlavní otázka</t>
  </si>
  <si>
    <t>Zaměřuje se projekt na problém/nedostatky, který/které je skutečně potřebné řešit a je cílová skupina adekvátní náplni projektu?</t>
  </si>
  <si>
    <t>Je cíl projektu nastaven správně a povedou zvolené klíčové aktivity a jejich výstupy k jeho splnění?</t>
  </si>
  <si>
    <t>Jak vhodný způsob pro ověření dosažení cíle žadatel v projektu nastavil?</t>
  </si>
  <si>
    <t>Slovní deskriptor</t>
  </si>
  <si>
    <t>Vyhovuje</t>
  </si>
  <si>
    <t>Nevyhovuje</t>
  </si>
  <si>
    <t>S ohledem na plánované a potřebné výstupy je navrženo efektivní a hospodárné použití zdrojů?</t>
  </si>
  <si>
    <t>Jak jsou nastaveny cílové hodnoty monitorovacích indikátorů?</t>
  </si>
  <si>
    <t>Jak adekvátně je cílová skupina zapojena v průběhu projektu?</t>
  </si>
  <si>
    <t>Jak vhodně byl zvolen způsob realizace aktivit a jejich vzájemná návaznost?</t>
  </si>
  <si>
    <t>Má žadatel administrativní, finanční a provozní kapacitu, aby byl schopen plánovaný projekt zajistit v souladu s relevantními pravidly OPZ?</t>
  </si>
  <si>
    <t>Velmi dobré</t>
  </si>
  <si>
    <t>Dobré</t>
  </si>
  <si>
    <t>Dostatečné</t>
  </si>
  <si>
    <t>Nedostatečné</t>
  </si>
  <si>
    <t>Slovní komentář</t>
  </si>
  <si>
    <t>Počet eliminačních deskriptorů</t>
  </si>
  <si>
    <t>Výsledek věcného hodnocení</t>
  </si>
  <si>
    <t>Bodový zisk</t>
  </si>
  <si>
    <t>Skupina kritérií</t>
  </si>
  <si>
    <t>Název kritéria</t>
  </si>
  <si>
    <t>Je vzhledem k délce a náročnosti projektu adekvátně nastaveno řízení projektu?</t>
  </si>
  <si>
    <t>Závěrečný komentář a návrh podmínek pro poskytnutí podpory</t>
  </si>
  <si>
    <t>Schváleno</t>
  </si>
  <si>
    <t>Schváleno s podmínkou realizace</t>
  </si>
  <si>
    <t>Neschváleno</t>
  </si>
  <si>
    <t>tabulka má listy pro otevřené a uzavřené výzvy (bez inovačních projektů)</t>
  </si>
  <si>
    <t>I</t>
  </si>
  <si>
    <t>A</t>
  </si>
  <si>
    <t>K</t>
  </si>
  <si>
    <t>V</t>
  </si>
  <si>
    <t>Výsledek kandidáta</t>
  </si>
  <si>
    <t>Soulad
s met.
OPZ</t>
  </si>
  <si>
    <t>vyplňují se pouze šedé buňky H-l pro otevřené výzvy (G-K pro uzavřené výzvy)</t>
  </si>
  <si>
    <t>šedé buňky ve sloupcích hodnocení D a F (D a E) + závěrečný komentář se zkopírují z hodnocení kandidáta</t>
  </si>
  <si>
    <t>výsledek v jednotlivých parametrech (metodika+I+A+K+V) se určí automaticky  (ale zobrazí se až po vyplnění všech dílčích bodů v příslušném sloupci)</t>
  </si>
  <si>
    <t>celkový výsledek kandidáta se určí automaticky  (ale zobrazí se až po vyplnění všech dílčích bodů ve sloupcích I+A+K+V)</t>
  </si>
  <si>
    <t xml:space="preserve">Žadatel, kterým je ÚP ČR, má z titulu svého postavení a činnosti dostatečnou administrativní, finanční a provozní kapacitu pro realizaci předloženého projektu v souladu s relevantními pravidly OPZ. Žadatel má zajištěn přístup k odpovídajícím finančním zdrojům a disponuje odborným týmem, schopným zajistit kvalitní realizaci projektu. Odpovídající zkušenosti žadatel získal realizací řady projektů podobného zaměření v předchozích programových obdobích, zejména projektů MIKOP, SEZAM a RSVPM.    </t>
  </si>
  <si>
    <t>Datum</t>
  </si>
  <si>
    <t>Funkce</t>
  </si>
  <si>
    <t xml:space="preserve">Jméno a příjmení </t>
  </si>
  <si>
    <t>Podpis</t>
  </si>
  <si>
    <t>Efektivní služby zaměstnanosti, reg č. CZ.03.1.54/0.0/0.0/15_011/0000056</t>
  </si>
  <si>
    <r>
      <rPr>
        <sz val="14"/>
        <rFont val="Calibri"/>
        <family val="2"/>
        <charset val="238"/>
        <scheme val="minor"/>
      </rPr>
      <t>Popis CS v žádosti je příliš stručný a neobsahuje dostatečné informace o její struktuře. 
• Část CS „Relevantní aktéři na trhu práce a jejich zaměstnanci“ není v žádosti blíže charakterizována ani kvantifikována, neobjevuje se v hodnotách indikátorů a její zapojení do projektu je popsáno pouze z hlediska činností ÚP ČR</t>
    </r>
    <r>
      <rPr>
        <sz val="14"/>
        <color rgb="FFFF0000"/>
        <rFont val="Calibri"/>
        <family val="2"/>
        <charset val="238"/>
        <scheme val="minor"/>
      </rPr>
      <t>.</t>
    </r>
    <r>
      <rPr>
        <sz val="14"/>
        <color rgb="FF0070C0"/>
        <rFont val="Calibri"/>
        <family val="2"/>
        <charset val="238"/>
        <scheme val="minor"/>
      </rPr>
      <t xml:space="preserve"> HK požaduje, aby žadatel doplnil bližší popis zapojení této části CS do projektu, stejně jako způsob oslovení a práce s touto CS, její výběr a motivaci, která je pro projekt klíčová.</t>
    </r>
    <r>
      <rPr>
        <sz val="14"/>
        <rFont val="Calibri"/>
        <family val="2"/>
        <charset val="238"/>
        <scheme val="minor"/>
      </rPr>
      <t xml:space="preserve"> (Částečně je popsána pouze spolupráce se zaměstnavateli, která se však většinou pohybuje v běžném standardu práce ÚP ČR.) </t>
    </r>
    <r>
      <rPr>
        <sz val="14"/>
        <color rgb="FF0070C0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 V žádosti sice není explicitně prokázán či doložen zájem cílové skupiny účastnit se projektových aktivit, nicméně je možné konstatovat, že účast cílové skupiny je zaručena samou podstatou projektu a výsledky předchozích obdobných již realizovaných projektů. 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HK požaduje lépe popsat obsah, cíle, výběr a zapojení účastníků kazuistických seminářů. Po doplnění uvedených informací HK doporučuje zvážit zařazení účastníků kazuistických seminářů do indikátoru 60000 – Celkový počet účastníků.</t>
    </r>
    <r>
      <rPr>
        <sz val="14"/>
        <color rgb="FF7030A0"/>
        <rFont val="Calibri"/>
        <family val="2"/>
        <charset val="238"/>
        <scheme val="minor"/>
      </rPr>
      <t xml:space="preserve"> </t>
    </r>
    <r>
      <rPr>
        <sz val="14"/>
        <color rgb="FFFF0000"/>
        <rFont val="Calibri"/>
        <family val="2"/>
        <charset val="238"/>
        <scheme val="minor"/>
      </rPr>
      <t xml:space="preserve">
</t>
    </r>
  </si>
  <si>
    <t>1. Potřebnost</t>
  </si>
  <si>
    <t>1.1 Vymezení problému a cílové skupiny</t>
  </si>
  <si>
    <t>2. Účelnost</t>
  </si>
  <si>
    <t>2.2 Způsob ověření dosažení cíle projektu</t>
  </si>
  <si>
    <t>2.1 Cíle a konzistentnost (intervenční logika) projektu</t>
  </si>
  <si>
    <t>3. Efektivnost a hospodárnost</t>
  </si>
  <si>
    <t>3.1 Efektivita projektu, rozpočet</t>
  </si>
  <si>
    <t>3.2 Adekvátnost monitorovacích indikátorů</t>
  </si>
  <si>
    <t>4. Proveditelnost</t>
  </si>
  <si>
    <t>4.1 Způsob zapojení cílové skupiny</t>
  </si>
  <si>
    <t>4.2 Způsob realizace aktivit a jejich návaznost</t>
  </si>
  <si>
    <t>4.3 Řízení projektu</t>
  </si>
  <si>
    <t>4.4 Ověření administrativní, finanční a provozní kapacity žadatele</t>
  </si>
  <si>
    <r>
      <t xml:space="preserve">Silné stránky:
• vymezení problému;
• kvalitně zpracovaná analýza výchozí situace
• formulace potřebnosti projektu;
• volba klíčových aktivit; 
• přiměřenost rozpočtu projektu.  
Slabé stránky:
• hlavní a specifické cíle projektu jsou stanoveny pouze všeobecně, viz hodnotící kritérium 2.1
• nastavení indikátoru, viz hodnotící kritérium 3.2.                                                                                                                                           
• nedostatečný popis klíčových aktivit a zapojení cíl skupiny, viz hodnotící kritérium 4.1 a 4.2.
• nedostatečně nastavená rizika realizace projektu, viz hodnotící kritérium 4.3.                   
• HK požaduje také doplnit zdůvodnění počtu totožných pozic v RT a územní rozmístění pracovníků i INFOcenter.  
</t>
    </r>
    <r>
      <rPr>
        <b/>
        <sz val="14"/>
        <rFont val="Calibri"/>
        <family val="2"/>
        <charset val="238"/>
        <scheme val="minor"/>
      </rPr>
      <t>Hodnotící komise doporučuje projekt k podpoře s podmínkou zapracovánívýše uvedených podmínek.</t>
    </r>
    <r>
      <rPr>
        <sz val="14"/>
        <rFont val="Calibri"/>
        <family val="2"/>
        <charset val="238"/>
        <scheme val="minor"/>
      </rPr>
      <t xml:space="preserve">
</t>
    </r>
  </si>
  <si>
    <r>
      <t xml:space="preserve">Žadatel nenastavil kritéria, podle kterých bude možné vyhodnotit dosažení plánovaných cílů projektu. Není rovněž konkrétně popsána změna, k níž má realizací projektu dojít, a jak bude doložen rozdíl mezi výchozí situací a stavem po realizaci projektu tak, aby byla ověřitelná i externími subjekty, viz externí evaluace. HK považuje uvedené skutečnosti za podstatné nedostatky projektu, zejména v souvislosti s jeho dlouhou dobou trvání. 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HK požaduje, aby žadatel stanovil způsoby ověření naplnění cílů projektu i v návaznosti na připomínku v kritériu Cíle a konzistentnost (viz hodnotící kritérium č. 2.1).</t>
    </r>
    <r>
      <rPr>
        <sz val="14"/>
        <color rgb="FF000000"/>
        <rFont val="Calibri"/>
        <family val="2"/>
        <charset val="238"/>
        <scheme val="minor"/>
      </rPr>
      <t xml:space="preserve">
 </t>
    </r>
  </si>
  <si>
    <r>
      <rPr>
        <sz val="14"/>
        <rFont val="Calibri"/>
        <family val="2"/>
        <charset val="238"/>
        <scheme val="minor"/>
      </rPr>
      <t xml:space="preserve">Zvolené aktivity jsou adekvátním nástrojem na řešení problémů cílové skupiny identifikovaných v rámci analýzy současného stavu problematiky.  Podrobný obsah KA obsahuje příl. 2 Popis klíčových aktivit projektu. Více informací o faktickém obsahu KA však poskytuje příl. 1, kde je potřebnost realizace projektu vztahována k jednotlivým KA a k návaznosti jejich témat na realizaci předchozích projektů, zejména projektu „Metodika individuální práce s klienty ÚP ČR“ (MIKOP). 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HK požaduje upřesnit návaznost klíčových aktivit projektu EFES na výstupy předchozích projektů OP LZZ. 
• HK požaduje objasnit, případně doplnit, provázanost mezi indikátory, cílovou skupinou, klíčovými aktivitami a rozpočtem.  
• V projektu není dostatečně popsán přínos INFOcentra z pohledu změny systému práce zaměstnanců ÚP ČR a zkvalitnění a zacílení poskytovaných služeb.   
• Některé dílčí aktivity nejsou dostatečně popsány (např. zdůvodnění počtu totožných pozic v RT, územní rozmístění pracovníků i INFOcenter apod.).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>• Plánované vzdělávání RT není relevantní vzhledem k požadovaným odbornostem členů RT. Pokud budou nabíráni noví pracovníci, je třeba ošetřit návaznost práce s CS až po realizaci odborného školení. Pokud půjde o průběžná školení k aktualizaci zákonných předpisů, je třeba tento fakt uvést.</t>
    </r>
    <r>
      <rPr>
        <sz val="14"/>
        <color rgb="FF0070C0"/>
        <rFont val="Calibri"/>
        <family val="2"/>
        <charset val="238"/>
        <scheme val="minor"/>
      </rPr>
      <t xml:space="preserve"> HK požaduje doplnit a vysvětlit, respektive upřesnit systém vzdělávání ve vztahu k realizačnímu týmu v rámci tohoto projektu v návaznosti na vzdělávání zajišťované ÚP ČR mimo tento projekt.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Hodnotící komise požaduje dopracovat popis aktivit v návaznosti na cílové hodnoty indikátorů. Dále účastníci, vykázaní v indikátorech projektu jako osoby, které získaly kvalifikaci, musí absolvovat vzdělávací aktivity v rozsahu vyšším než je bagatelní podpora (tj. 40 hodin). Vzhledem k této skutečnosti HK požaduje, aby žadatel doplnil popis plánovaných vzdělávacích aktivit (odborná školení, školení měkkých dovedností) především o jejich hodinovou dotaci, osnovu témat, formu výuky a způsob ukončení, aby bylo prokázáno, že hodnota indikátoru je stanovena v souladu s metodikou. (viz požadavek v rámci hodnotícího kritéria č. 3.2)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•HK požaduje provázat jednotlivé aktivity a jednotlivé cílové skupiny (obzvláště poté s ohledem na CS Relevantní aktéři na trhu práce, zejména zaměstnavatelé, jež není v žádosti téměř zmiňována)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HK požaduje, aby aktivity zaměřené na vzdělávání byly vyčleněny z aktivity č. 5 -  řízení projektu do zvláštní klíčové aktivity.</t>
    </r>
    <r>
      <rPr>
        <sz val="14"/>
        <color rgb="FFFF0000"/>
        <rFont val="Calibri"/>
        <family val="2"/>
        <charset val="238"/>
        <scheme val="minor"/>
      </rPr>
      <t xml:space="preserve">
</t>
    </r>
  </si>
  <si>
    <r>
      <rPr>
        <sz val="14"/>
        <rFont val="Calibri"/>
        <family val="2"/>
        <charset val="238"/>
        <scheme val="minor"/>
      </rPr>
      <t xml:space="preserve">V příl. 5 žádosti je podrobně popsána náplň činnosti jednotlivých pozic v RT.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 xml:space="preserve">•HK postrádá zdůvodnění počtu pracovníků na vybraných pozicích (viz kritérium 4.2) a také popis jejich územního rozmístění a jeho důvody. HK požaduje toto doplnit. 
•HK požaduje, aby v popisu RT byl u pracovních pozic s nulovými náklady (jedná se o pracovníky, kteří jsou placeni ze státního rozpočtu, nikoliv z projektu - položky 1.1.1.03 až 1.1.1.07.) upraven úvazek dle skutečnosti. Náklady zůstanou nulové.
•HK požaduje lépe popsat řízení početného a prostorově rozptýleného realizačního týmu a rizikovost tohoto řízení.   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>Žadatel management rizik,  řízení a realizace projektu téměř nerozpracoval. Zcela ignoroval a nedefinoval možné dopady identifikovaných rizik, neuvedl jejich závažnost a pravděpodobnost výskytu v době realizace projektu. Žadatel uvádí pouze dvě formální rizika a rizikům realizace konkrétního projektu se vůbec nevěnuje. V žádosti nejsou zmíněna jak některá rizika „externího charakteru“ (např. riziko spojené s provozem informačního systému, změnou legislativy atd.), tak rizika „interní“ související s vlastní realizací projektu a prací realizačního týmu. U takto rozsáhlého a finančně náročného projektu by management rizik měl být zpracován podrobně, vč. konkrétních opatření k eliminaci rizik.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 xml:space="preserve">• Zpracování kvalitního managementu rizik HK požaduje dopracovat.  </t>
    </r>
    <r>
      <rPr>
        <sz val="14"/>
        <color rgb="FFFF0000"/>
        <rFont val="Calibri"/>
        <family val="2"/>
        <charset val="238"/>
        <scheme val="minor"/>
      </rPr>
      <t xml:space="preserve">
</t>
    </r>
  </si>
  <si>
    <r>
      <t xml:space="preserve">Hlavní cíle projektu jsou definovány dostatečně, i když převážně v obecné rovině.  </t>
    </r>
    <r>
      <rPr>
        <sz val="14"/>
        <color rgb="FF0070C0"/>
        <rFont val="Calibri"/>
        <family val="2"/>
        <charset val="238"/>
        <scheme val="minor"/>
      </rPr>
      <t xml:space="preserve"> Ale chybí vymezení a kvantifikace dílčích cílů, HK požaduje specifikovat přímo dílčí cíle projektu, náležitě je kvantifikovat, aby bylo možné posoudit a ověřit jejich naplnění. </t>
    </r>
  </si>
  <si>
    <r>
      <rPr>
        <sz val="14"/>
        <rFont val="Calibri"/>
        <family val="2"/>
        <charset val="238"/>
        <scheme val="minor"/>
      </rPr>
      <t>Vymezení problému, který je projektem řešen, je relevantní, je založené na analýze výchozí situace, konstatování skutečného stavu problematiky a na znalostech/praktických zkušenostech žadatele. Potřebnost projektu je jasně formulována a je nezpochybnitelná. Na základě identifikovaných problémových okruhů jsou žadatelem naplánována taková opatření a zvoleny takové klíčové aktivity, které napomohou modernizaci služeb zaměstnanosti, především pak zvýší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jejich kvalitu a komplexnost. Žadatel prokázal, že detailně zná projektem řešenou situaci, zná stávající podmínky, příležitosti a omezení.  Projektový záměr sleduje cíl posílit individuální přístup ke klientům ÚP, modernizovat technické vybavení pracovišť ÚP a zkvalitnit vnitřní přenos informací i informovanost o činnostech ÚP navenek. Projekt vychází z výstupů předchozích projektů „Rozvoj služeb v oblasti volných pracovních míst“ (RSVPM) a zejména „Metodika individuální a komplexní práce s klienty ÚP ČR“ (MIKOP).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 xml:space="preserve">• Popis CS v žádosti je příliš stručný a neobsahuje informace o její struktuře (část CS, kterou tvoří zaměstnanci ÚP, je stručně charakterizována z hlediska pracovních pozic v komentáři k indikátoru 60000, avšak část CS „Relevantní aktéři na trhu práce a jejich zaměstnanci“ není v žádosti blíže charakterizována ani kvantifikována, neobjevuje se v hodnotách indikátorů a její zapojení do projektu je popsáno pouze z hlediska činností ÚP ČR).  HK požaduje, aby žadatel tyto údaje doplnil a vysvětlil.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 xml:space="preserve">•  HK doporučuje přeformulovat zdůvodnění potřeby vybavení a nákupu služeb, ve smyslu zkvalitnění a rozšíření služeb.   </t>
    </r>
  </si>
  <si>
    <r>
      <rPr>
        <sz val="14"/>
        <rFont val="Calibri"/>
        <family val="2"/>
        <charset val="238"/>
        <scheme val="minor"/>
      </rPr>
      <t>Žadatel respektoval doporučené limity obvyklých platů pro OPZ, dodržel limit pro výši plánovaných odměn, výše platů a plánované úvazky jsou adekvátní navrženým projektovým aktivitám. Rozpočet projektu je sestaven přehledně. Žadatel také dodržel limity obvyklých cen zařízení a vybavení. Ceny, u nichž jsou překročeny limity, jsou odůvodněny. Ceny zařízení, které nejsou metodikou stanoveny, jsou stanoveny s ohledem na provedený průzkum trhu. Žadatel adekvátním způsobem prokázal, že má zkušenosti s finančním řízením obdobných projektů.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HK požaduje, aby žadatel lépe popsal provázanost pracovních pozic RT, klíčových aktivit (respektive s dílčími činnostmi v rámci aktivit) a rozpočtem.
• Dále HK požaduje, aby žadatel lépe zdůvodnil potřebu nákupu vybavení a dalších nákladů ve vazbě na zajištění realizace klíčových aktivit a činností realizačního týmu. 
• HK požaduje lépe popsat kazuistické semináře a zapojení účastníků. V návaznosti konkretizovat v popisu rozpočtu, vysvětlit dělení nákladů (cestovné a stravné) do dvou kapitol rozpočtu a konkretizovat kalkulaci (položka 1.2.1.1)
• HK doporučuje žadateli zvážit zařazení nákladů do jednotlivých kapitol rozpočtu podle toho, zda se jedná o náklady skutečně vázané na cílovou skupinu (ve smyslu realizace KA a práce s CS) a nebo na realizační tým (ve smyslu administrace projektu).</t>
    </r>
    <r>
      <rPr>
        <sz val="14"/>
        <color rgb="FFFF0000"/>
        <rFont val="Calibri"/>
        <family val="2"/>
        <charset val="238"/>
        <scheme val="minor"/>
      </rPr>
      <t xml:space="preserve">
</t>
    </r>
  </si>
  <si>
    <r>
      <rPr>
        <sz val="14"/>
        <rFont val="Calibri"/>
        <family val="2"/>
        <charset val="238"/>
        <scheme val="minor"/>
      </rPr>
      <t xml:space="preserve">Žadatel zvolil indikátory, které jsou pro projekt povinné a relevantní.  Hodnoty monitorovacích indikátorů, počet celkového počtu účastníků i účastníků, kteří získají kvalifikaci, jsou splnitelné, stejně tak plánovaný počet vytvořených analytických a strategických dokumentů a počet nově zavedených nebo inovovaných služeb. Kalkulace plánovaných hodnot je vysvětlena v návaznosti na popis klíčových aktivit obsažený v Příloze žádosti č. 2. Indikátory 6.25.00 a 6.28.00 jsou dle metodiky správně uvedeny s nulovou hodnotou.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>Jejich cílové hodnoty však vzhledem k rozsahu a délce trvání projektu považuji za nízké</t>
    </r>
    <r>
      <rPr>
        <sz val="14"/>
        <color rgb="FF0070C0"/>
        <rFont val="Calibri"/>
        <family val="2"/>
        <charset val="238"/>
        <scheme val="minor"/>
      </rPr>
      <t>. HK doporučuje upravit indikátory následujícím způsobem:</t>
    </r>
    <r>
      <rPr>
        <sz val="14"/>
        <color rgb="FFFF0000"/>
        <rFont val="Calibri"/>
        <family val="2"/>
        <charset val="238"/>
        <scheme val="minor"/>
      </rPr>
      <t xml:space="preserve"> 
</t>
    </r>
    <r>
      <rPr>
        <sz val="14"/>
        <color rgb="FF0070C0"/>
        <rFont val="Calibri"/>
        <family val="2"/>
        <charset val="238"/>
        <scheme val="minor"/>
      </rPr>
      <t>• Do celkového počtu účastníků (indikátor 60000) doporučuje po upřesnění informací o kazuistických seminářích případně započítat i účastníky těchto seminářů. ( viz hodnotící kritérium č. 4.1) .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 xml:space="preserve">• Mezi účastníky projektu by se, dle názoru HK, měli objevit i zástupci druhé části CS (relevantní aktéři na trhu práce, zejména zaměstnavatelé) - viz. hodnotící kritérium č. 4.2. </t>
    </r>
    <r>
      <rPr>
        <sz val="14"/>
        <color rgb="FFFF0000"/>
        <rFont val="Calibri"/>
        <family val="2"/>
        <charset val="238"/>
        <scheme val="minor"/>
      </rPr>
      <t xml:space="preserve">
</t>
    </r>
    <r>
      <rPr>
        <sz val="14"/>
        <color rgb="FF0070C0"/>
        <rFont val="Calibri"/>
        <family val="2"/>
        <charset val="238"/>
        <scheme val="minor"/>
      </rPr>
      <t>• U indikátoru 62600 nejsou popsány podmínky úspěšného absolvování školení a zdůvodněna úprava počtu z 279 účastníků na 237 úspěšných absolventů.</t>
    </r>
    <r>
      <rPr>
        <sz val="14"/>
        <color rgb="FFFF0000"/>
        <rFont val="Calibri"/>
        <family val="2"/>
        <charset val="238"/>
        <scheme val="minor"/>
      </rPr>
      <t xml:space="preserve"> 
</t>
    </r>
    <r>
      <rPr>
        <sz val="14"/>
        <color rgb="FF0070C0"/>
        <rFont val="Calibri"/>
        <family val="2"/>
        <charset val="238"/>
        <scheme val="minor"/>
      </rPr>
      <t>•  67410 - zavedení vyvolávacích systémů a zobrazovacích systémů není možné považovat za inovaci (a počítat tedy do tohoto indikátoru). HK požaduje vyjmout z daného indikátoru.</t>
    </r>
    <r>
      <rPr>
        <sz val="14"/>
        <color rgb="FFFF0000"/>
        <rFont val="Calibri"/>
        <family val="2"/>
        <charset val="238"/>
        <scheme val="minor"/>
      </rPr>
      <t xml:space="preserve">  
</t>
    </r>
    <r>
      <rPr>
        <sz val="14"/>
        <color rgb="FF0070C0"/>
        <rFont val="Calibri"/>
        <family val="2"/>
        <charset val="238"/>
        <scheme val="minor"/>
      </rPr>
      <t xml:space="preserve"> • Dále účastníci, vykázaní v indikátorech projektu jako osoby, které získaly kvalifikaci, musí absolvovat vzdělávací aktivity v rozsahu vyšším než je bagatelní podpora (tj. 40 hodin). Vzhledem k této skutečnosti HK požaduje, aby žadatel doplnil popis plánovaných vzdělávacích aktivit (odborná školení, školení měkkých dovedností) především o jejich hodinovou dotaci, osnovu témat, formu výuky a způsob ukončení, aby bylo prokázáno, že hodnota indikátoru je stanovena v souladu s metodikou. (viz požadavek v rámci hodnotícího kritéria č. 4.2)</t>
    </r>
    <r>
      <rPr>
        <sz val="14"/>
        <color rgb="FFFF0000"/>
        <rFont val="Symbol"/>
        <family val="1"/>
        <charset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</si>
</sst>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0000"/>
      <name val="Symbol"/>
      <family val="1"/>
      <charset val="2"/>
    </font>
    <font>
      <b/>
      <sz val="14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74">
    <xf borderId="0" fillId="0" fontId="0" numFmtId="0" xfId="0"/>
    <xf applyAlignment="1" applyBorder="1" applyFill="1" borderId="1" fillId="2" fontId="0" numFmtId="0" xfId="0">
      <alignment wrapText="1"/>
    </xf>
    <xf applyAlignment="1" applyBorder="1" borderId="1" fillId="0" fontId="0" numFmtId="0" xfId="0">
      <alignment vertical="center"/>
    </xf>
    <xf applyAlignment="1" applyBorder="1" applyNumberFormat="1" borderId="1" fillId="0" fontId="0" numFmtId="0" xfId="0">
      <alignment vertical="top" wrapText="1"/>
    </xf>
    <xf applyBorder="1" applyFill="1" borderId="1" fillId="3" fontId="0" numFmtId="0" xfId="0"/>
    <xf applyAlignment="1" applyBorder="1" applyFill="1" borderId="1" fillId="3" fontId="0" numFmtId="0" xfId="0">
      <alignment wrapText="1"/>
    </xf>
    <xf applyAlignment="1" applyBorder="1" borderId="1" fillId="0" fontId="0" numFmtId="0" xfId="0">
      <alignment vertical="center" wrapText="1"/>
    </xf>
    <xf applyAlignment="1" applyBorder="1" borderId="1" fillId="0" fontId="0" numFmtId="0" xfId="0">
      <alignment wrapText="1"/>
    </xf>
    <xf applyBorder="1" borderId="1" fillId="0" fontId="0" numFmtId="0" xfId="0"/>
    <xf applyAlignment="1" applyBorder="1" applyFill="1" borderId="1" fillId="4" fontId="0" numFmtId="0" xfId="0">
      <alignment wrapText="1"/>
    </xf>
    <xf applyBorder="1" applyFill="1" borderId="1" fillId="4" fontId="0" numFmtId="0" xfId="0"/>
    <xf applyAlignment="1" borderId="0" fillId="0" fontId="0" numFmtId="0" xfId="0">
      <alignment vertical="center"/>
    </xf>
    <xf applyAlignment="1" applyFill="1" borderId="0" fillId="5" fontId="0" numFmtId="0" xfId="0">
      <alignment vertical="center"/>
    </xf>
    <xf applyFill="1" borderId="0" fillId="5" fontId="0" numFmtId="0" xfId="0"/>
    <xf applyAlignment="1" applyBorder="1" applyFill="1" borderId="0" fillId="0" fontId="0" numFmtId="0" xfId="0">
      <alignment wrapText="1"/>
    </xf>
    <xf applyBorder="1" applyFill="1" borderId="0" fillId="0" fontId="0" numFmtId="0" xfId="0"/>
    <xf applyAlignment="1" applyBorder="1" applyFill="1" borderId="0" fillId="0" fontId="0" numFmtId="0" xfId="0">
      <alignment horizontal="left" vertical="top"/>
    </xf>
    <xf applyFill="1" borderId="0" fillId="0" fontId="0" numFmtId="0" xfId="0"/>
    <xf applyBorder="1" applyFill="1" borderId="2" fillId="0" fontId="0" numFmtId="0" xfId="0"/>
    <xf applyAlignment="1" applyBorder="1" applyFill="1" applyNumberFormat="1" borderId="1" fillId="4" fontId="0" numFmtId="49" xfId="0">
      <alignment wrapText="1"/>
    </xf>
    <xf applyAlignment="1" applyBorder="1" applyNumberFormat="1" borderId="1" fillId="0" fontId="0" numFmtId="164" xfId="0">
      <alignment horizontal="center" vertical="center"/>
    </xf>
    <xf applyAlignment="1" applyBorder="1" applyNumberFormat="1" borderId="1" fillId="0" fontId="0" numFmtId="1" xfId="0">
      <alignment horizontal="center" vertical="center"/>
    </xf>
    <xf applyAlignment="1" applyBorder="1" applyFill="1" borderId="1" fillId="4" fontId="0" numFmtId="0" xfId="0">
      <alignment horizontal="center" vertical="center"/>
    </xf>
    <xf applyAlignment="1" applyBorder="1" applyFill="1" borderId="1" fillId="6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Fill="1" borderId="0" fillId="0" fontId="0" numFmtId="0" xfId="0">
      <alignment vertical="center"/>
    </xf>
    <xf applyAlignment="1" applyBorder="1" applyNumberFormat="1" borderId="0" fillId="0" fontId="0" numFmtId="164" xfId="0">
      <alignment horizontal="center" vertical="center"/>
    </xf>
    <xf applyAlignment="1" applyBorder="1" applyNumberFormat="1" borderId="0" fillId="0" fontId="0" numFmtId="1" xfId="0">
      <alignment horizontal="center" vertical="center"/>
    </xf>
    <xf applyBorder="1" applyFont="1" borderId="1" fillId="0" fontId="1" numFmtId="0" xfId="0"/>
    <xf applyBorder="1" borderId="7" fillId="0" fontId="0" numFmtId="0" xfId="0"/>
    <xf applyBorder="1" borderId="8" fillId="0" fontId="0" numFmtId="0" xfId="0"/>
    <xf applyBorder="1" applyFont="1" borderId="11" fillId="0" fontId="2" numFmtId="0" xfId="0"/>
    <xf applyBorder="1" applyFill="1" applyFont="1" applyNumberFormat="1" borderId="10" fillId="7" fontId="2" numFmtId="14" xfId="0"/>
    <xf applyBorder="1" applyFont="1" borderId="3" fillId="0" fontId="1" numFmtId="0" xfId="0"/>
    <xf applyBorder="1" applyFont="1" borderId="13" fillId="0" fontId="1" numFmtId="0" xfId="0"/>
    <xf applyBorder="1" borderId="12" fillId="0" fontId="0" numFmtId="0" xfId="0"/>
    <xf applyAlignment="1" applyBorder="1" applyFill="1" applyFont="1" borderId="1" fillId="3" fontId="4" numFmtId="0" xfId="0">
      <alignment vertical="center" wrapText="1"/>
    </xf>
    <xf applyAlignment="1" applyFill="1" applyFont="1" borderId="0" fillId="3" fontId="6" numFmtId="0" xfId="0">
      <alignment vertical="center" wrapText="1"/>
    </xf>
    <xf applyAlignment="1" applyBorder="1" applyFill="1" applyFont="1" borderId="1" fillId="3" fontId="4" numFmtId="0" xfId="0">
      <alignment vertical="top" wrapText="1"/>
    </xf>
    <xf applyAlignment="1" applyBorder="1" applyFill="1" applyFont="1" borderId="1" fillId="3" fontId="4" numFmtId="0" xfId="0">
      <alignment horizontal="left" vertical="top" wrapText="1"/>
    </xf>
    <xf applyAlignment="1" applyBorder="1" applyFill="1" applyFont="1" borderId="1" fillId="3" fontId="6" numFmtId="0" xfId="0">
      <alignment vertical="center" wrapText="1"/>
    </xf>
    <xf applyAlignment="1" applyBorder="1" applyFill="1" applyFont="1" borderId="1" fillId="3" fontId="7" numFmtId="0" xfId="0">
      <alignment vertical="center" wrapText="1"/>
    </xf>
    <xf applyAlignment="1" applyBorder="1" applyFill="1" applyFont="1" borderId="1" fillId="3" fontId="4" numFmtId="0" xfId="0">
      <alignment wrapText="1"/>
    </xf>
    <xf applyAlignment="1" applyBorder="1" applyFill="1" applyFont="1" borderId="1" fillId="3" fontId="8" numFmtId="0" xfId="0">
      <alignment horizontal="left" wrapText="1"/>
    </xf>
    <xf applyBorder="1" borderId="15" fillId="0" fontId="0" numFmtId="0" xfId="0"/>
    <xf applyBorder="1" applyFill="1" applyFont="1" applyNumberFormat="1" borderId="9" fillId="7" fontId="2" numFmtId="14" xfId="0"/>
    <xf applyBorder="1" borderId="0" fillId="0" fontId="0" numFmtId="0" xfId="0"/>
    <xf applyBorder="1" applyFont="1" borderId="8" fillId="0" fontId="3" numFmtId="0" xfId="0"/>
    <xf applyBorder="1" applyFont="1" borderId="8" fillId="0" fontId="1" numFmtId="0" xfId="0"/>
    <xf applyBorder="1" applyFont="1" borderId="6" fillId="0" fontId="1" numFmtId="0" xfId="0"/>
    <xf applyBorder="1" applyFill="1" applyFont="1" borderId="8" fillId="7" fontId="2" numFmtId="0" xfId="0"/>
    <xf applyBorder="1" applyFont="1" borderId="16" fillId="0" fontId="1" numFmtId="0" xfId="0"/>
    <xf applyBorder="1" applyFont="1" borderId="15" fillId="0" fontId="3" numFmtId="0" xfId="0"/>
    <xf applyBorder="1" applyFont="1" borderId="17" fillId="0" fontId="3" numFmtId="0" xfId="0"/>
    <xf applyBorder="1" applyFont="1" borderId="18" fillId="0" fontId="3" numFmtId="0" xfId="0"/>
    <xf applyBorder="1" applyFill="1" applyFont="1" borderId="19" fillId="7" fontId="2" numFmtId="0" xfId="0"/>
    <xf applyBorder="1" applyFont="1" borderId="20" fillId="0" fontId="3" numFmtId="0" xfId="0"/>
    <xf applyAlignment="1" applyBorder="1" applyNumberFormat="1" borderId="3" fillId="0" fontId="0" numFmtId="49" xfId="0">
      <alignment horizontal="center" vertical="center" wrapText="1"/>
    </xf>
    <xf applyAlignment="1" applyBorder="1" applyNumberFormat="1" borderId="4" fillId="0" fontId="0" numFmtId="49" xfId="0">
      <alignment horizontal="center" vertical="center" wrapText="1"/>
    </xf>
    <xf applyAlignment="1" applyBorder="1" applyNumberFormat="1" borderId="5" fillId="0" fontId="0" numFmtId="49" xfId="0">
      <alignment horizontal="center" vertical="center" wrapText="1"/>
    </xf>
    <xf applyAlignment="1" applyBorder="1" borderId="3" fillId="0" fontId="0" numFmtId="0" xfId="0">
      <alignment horizontal="center" vertical="center"/>
    </xf>
    <xf applyAlignment="1" applyBorder="1" borderId="5" fillId="0" fontId="0" numFmtId="0" xfId="0">
      <alignment horizontal="center" vertical="center"/>
    </xf>
    <xf applyAlignment="1" applyBorder="1" borderId="4" fillId="0" fontId="0" numFmtId="0" xfId="0">
      <alignment horizontal="center" vertical="center"/>
    </xf>
    <xf applyAlignment="1" applyBorder="1" borderId="1" fillId="0" fontId="0" numFmtId="0" xfId="0">
      <alignment horizontal="left" vertical="center"/>
    </xf>
    <xf applyAlignment="1" applyBorder="1" borderId="1" fillId="0" fontId="0" numFmtId="0" xfId="0">
      <alignment horizontal="left" vertical="center" wrapText="1"/>
    </xf>
    <xf applyAlignment="1" applyBorder="1" applyFill="1" borderId="1" fillId="3" fontId="0" numFmtId="0" xfId="0">
      <alignment horizontal="left" vertical="top"/>
    </xf>
    <xf applyAlignment="1" applyBorder="1" applyFill="1" borderId="1" fillId="4" fontId="0" numFmtId="0" xfId="0">
      <alignment horizontal="left" vertical="top"/>
    </xf>
    <xf applyAlignment="1" applyBorder="1" applyFont="1" borderId="14" fillId="0" fontId="12" numFmtId="0" xfId="0"/>
    <xf applyAlignment="1" applyBorder="1" applyFont="1" borderId="14" fillId="0" fontId="13" numFmtId="0" xfId="0"/>
    <xf applyAlignment="1" applyBorder="1" applyNumberFormat="1" borderId="0" fillId="0" fontId="0" numFmtId="49" xfId="0">
      <alignment horizontal="center" vertical="center" wrapText="1"/>
    </xf>
    <xf applyAlignment="1" applyBorder="1" borderId="0" fillId="0" fontId="0" numFmtId="0" xfId="0">
      <alignment horizontal="center" vertical="center"/>
    </xf>
    <xf applyAlignment="1" applyBorder="1" applyFill="1" applyFont="1" borderId="3" fillId="3" fontId="5" numFmtId="0" xfId="0">
      <alignment horizontal="left" vertical="top" wrapText="1"/>
    </xf>
    <xf applyAlignment="1" applyBorder="1" applyFill="1" applyFont="1" borderId="4" fillId="3" fontId="5" numFmtId="0" xfId="0">
      <alignment horizontal="left" vertical="top" wrapText="1"/>
    </xf>
    <xf applyAlignment="1" applyBorder="1" applyFill="1" applyFont="1" borderId="5" fillId="3" fontId="5" numFmtId="0" xfId="0">
      <alignment horizontal="left" vertical="top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K11"/>
  <sheetViews>
    <sheetView workbookViewId="0">
      <selection activeCell="B13" sqref="B13"/>
    </sheetView>
  </sheetViews>
  <sheetFormatPr defaultRowHeight="15" x14ac:dyDescent="0.25"/>
  <sheetData>
    <row r="1" spans="1:11" x14ac:dyDescent="0.25">
      <c r="A1" s="11"/>
    </row>
    <row r="2" spans="1:11" x14ac:dyDescent="0.25">
      <c r="A2" s="11" t="s">
        <v>41</v>
      </c>
    </row>
    <row r="3" spans="1:11" x14ac:dyDescent="0.25">
      <c r="A3" s="11"/>
    </row>
    <row r="4" spans="1:11" x14ac:dyDescent="0.25">
      <c r="A4" s="12" t="s">
        <v>49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25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x14ac:dyDescent="0.25">
      <c r="A6" s="12" t="s">
        <v>48</v>
      </c>
      <c r="B6" s="13"/>
      <c r="C6" s="13"/>
      <c r="D6" s="13"/>
      <c r="E6" s="13"/>
      <c r="F6" s="13"/>
      <c r="G6" s="13"/>
      <c r="H6" s="13"/>
    </row>
    <row r="7" spans="1:11" x14ac:dyDescent="0.25">
      <c r="A7" s="11"/>
    </row>
    <row r="8" spans="1:11" x14ac:dyDescent="0.25">
      <c r="A8" s="11" t="s">
        <v>50</v>
      </c>
    </row>
    <row r="9" spans="1:11" x14ac:dyDescent="0.25">
      <c r="A9" s="11"/>
    </row>
    <row r="10" spans="1:11" x14ac:dyDescent="0.25">
      <c r="A10" s="11" t="s">
        <v>51</v>
      </c>
    </row>
    <row r="11" spans="1:11" x14ac:dyDescent="0.25">
      <c r="A11" s="11"/>
    </row>
  </sheetData>
  <pageMargins bottom="0.78740157499999996" footer="0.3" header="0.3" left="0.7" right="0.7" top="0.78740157499999996"/>
  <pageSetup horizontalDpi="4294967294" orientation="portrait" paperSize="9" r:id="rId1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L14"/>
  <sheetViews>
    <sheetView topLeftCell="C1" workbookViewId="0" zoomScale="80" zoomScaleNormal="80">
      <selection activeCell="F18" sqref="F18"/>
    </sheetView>
  </sheetViews>
  <sheetFormatPr defaultRowHeight="15" x14ac:dyDescent="0.25"/>
  <cols>
    <col min="1" max="1" customWidth="true" width="18.28515625" collapsed="false"/>
    <col min="2" max="2" customWidth="true" width="42.7109375" collapsed="false"/>
    <col min="3" max="3" customWidth="true" width="48.140625" collapsed="false"/>
    <col min="4" max="4" customWidth="true" width="17.28515625" collapsed="false"/>
    <col min="5" max="5" customWidth="true" hidden="true" width="10.85546875" collapsed="false"/>
    <col min="6" max="6" customWidth="true" width="168.85546875" collapsed="false"/>
    <col min="7" max="7" customWidth="true" style="17" width="10.28515625" collapsed="false"/>
  </cols>
  <sheetData>
    <row ht="45" r="1" spans="1:12" x14ac:dyDescent="0.25">
      <c r="A1" s="9" t="s">
        <v>12</v>
      </c>
      <c r="B1" s="9" t="s">
        <v>13</v>
      </c>
      <c r="C1" s="10" t="s">
        <v>14</v>
      </c>
      <c r="D1" s="10" t="s">
        <v>18</v>
      </c>
      <c r="E1" s="10"/>
      <c r="F1" s="10" t="s">
        <v>30</v>
      </c>
      <c r="G1" s="18"/>
      <c r="H1" s="19" t="s">
        <v>47</v>
      </c>
      <c r="I1" s="22" t="s">
        <v>42</v>
      </c>
      <c r="J1" s="22" t="s">
        <v>43</v>
      </c>
      <c r="K1" s="22" t="s">
        <v>44</v>
      </c>
      <c r="L1" s="22" t="s">
        <v>45</v>
      </c>
    </row>
    <row customHeight="1" ht="46.5" r="2" spans="1:12" x14ac:dyDescent="0.25">
      <c r="A2" s="2" t="s">
        <v>0</v>
      </c>
      <c r="B2" s="2" t="s">
        <v>1</v>
      </c>
      <c r="C2" s="3" t="s">
        <v>15</v>
      </c>
      <c r="D2" s="4"/>
      <c r="E2" s="4" t="b">
        <f>IF(D2="Velmi dobré",35,IF(D2="Dobré",26.25,IF(D2="Dostatečné",17.5,IF(D2="Nedostatečné",8.75))))</f>
        <v>0</v>
      </c>
      <c r="F2" s="5"/>
      <c r="G2" s="14"/>
      <c r="H2" s="23"/>
      <c r="I2" s="23"/>
      <c r="J2" s="23"/>
      <c r="K2" s="23"/>
      <c r="L2" s="23"/>
    </row>
    <row ht="30" r="3" spans="1:12" x14ac:dyDescent="0.25">
      <c r="A3" s="63" t="s">
        <v>2</v>
      </c>
      <c r="B3" s="6" t="s">
        <v>3</v>
      </c>
      <c r="C3" s="7" t="s">
        <v>16</v>
      </c>
      <c r="D3" s="4"/>
      <c r="E3" s="4" t="b">
        <f>IF(D3="Velmi dobré",25,IF(D3="Dobré",18.75,IF(D3="Dostatečné",12.5,IF(D3="Nedostatečné",6.25))))</f>
        <v>0</v>
      </c>
      <c r="F3" s="4"/>
      <c r="G3" s="15"/>
      <c r="H3" s="23"/>
      <c r="I3" s="23"/>
      <c r="J3" s="23"/>
      <c r="K3" s="23"/>
      <c r="L3" s="23"/>
    </row>
    <row ht="30" r="4" spans="1:12" x14ac:dyDescent="0.25">
      <c r="A4" s="63"/>
      <c r="B4" s="2" t="s">
        <v>4</v>
      </c>
      <c r="C4" s="7" t="s">
        <v>17</v>
      </c>
      <c r="D4" s="4"/>
      <c r="E4" s="4" t="b">
        <f>IF(D4="Velmi dobré",5,IF(D4="Dobré",3.75,IF(D4="Dostatečné",2.5,IF(D4="Nedostatečné",1.25))))</f>
        <v>0</v>
      </c>
      <c r="F4" s="4"/>
      <c r="G4" s="15"/>
      <c r="H4" s="23"/>
      <c r="I4" s="23"/>
      <c r="J4" s="23"/>
      <c r="K4" s="23"/>
      <c r="L4" s="23"/>
    </row>
    <row ht="30" r="5" spans="1:12" x14ac:dyDescent="0.25">
      <c r="A5" s="64" t="s">
        <v>5</v>
      </c>
      <c r="B5" s="2" t="s">
        <v>6</v>
      </c>
      <c r="C5" s="7" t="s">
        <v>21</v>
      </c>
      <c r="D5" s="4"/>
      <c r="E5" s="4" t="b">
        <f>IF(D5="Velmi dobré",15,IF(D5="Dobré",11.25,IF(D5="Dostatečné",7.5,IF(D5="Nedostatečné",3.75))))</f>
        <v>0</v>
      </c>
      <c r="F5" s="4"/>
      <c r="G5" s="15"/>
      <c r="H5" s="23"/>
      <c r="I5" s="23"/>
      <c r="J5" s="23"/>
      <c r="K5" s="23"/>
      <c r="L5" s="23"/>
    </row>
    <row customHeight="1" ht="29.25" r="6" spans="1:12" x14ac:dyDescent="0.25">
      <c r="A6" s="64"/>
      <c r="B6" s="2" t="s">
        <v>7</v>
      </c>
      <c r="C6" s="7" t="s">
        <v>22</v>
      </c>
      <c r="D6" s="4"/>
      <c r="E6" s="4" t="b">
        <f>IF(D6="Velmi dobré",5,IF(D6="Dobré",3.75,IF(D6="Dostatečné",2.5,IF(D6="Nedostatečné",1.25))))</f>
        <v>0</v>
      </c>
      <c r="F6" s="4"/>
      <c r="G6" s="15"/>
      <c r="H6" s="23"/>
      <c r="I6" s="23"/>
      <c r="J6" s="23"/>
      <c r="K6" s="23"/>
      <c r="L6" s="23"/>
    </row>
    <row customHeight="1" ht="29.25" r="7" spans="1:12" x14ac:dyDescent="0.25">
      <c r="A7" s="63" t="s">
        <v>8</v>
      </c>
      <c r="B7" s="2" t="s">
        <v>9</v>
      </c>
      <c r="C7" s="7" t="s">
        <v>23</v>
      </c>
      <c r="D7" s="4"/>
      <c r="E7" s="4" t="b">
        <f>IF(D7="Velmi dobré",5,IF(D7="Dobré",3.75,IF(D7="Dostatečné",2.5,IF(D7="Nedostatečné",1.25))))</f>
        <v>0</v>
      </c>
      <c r="F7" s="4"/>
      <c r="G7" s="15"/>
      <c r="H7" s="23"/>
      <c r="I7" s="23"/>
      <c r="J7" s="23"/>
      <c r="K7" s="23"/>
      <c r="L7" s="23"/>
    </row>
    <row ht="30" r="8" spans="1:12" x14ac:dyDescent="0.25">
      <c r="A8" s="63"/>
      <c r="B8" s="6" t="s">
        <v>10</v>
      </c>
      <c r="C8" s="7" t="s">
        <v>24</v>
      </c>
      <c r="D8" s="4"/>
      <c r="E8" s="4" t="str">
        <f>IF(D8="Velmi dobré",10,IF(D8="Dobré",7.5,IF(D8="Dostatečné",5,IF(D8="Nedostatečné",2.5,"nezadáno"))))</f>
        <v>nezadáno</v>
      </c>
      <c r="F8" s="4"/>
      <c r="G8" s="15"/>
      <c r="H8" s="23"/>
      <c r="I8" s="23"/>
      <c r="J8" s="23"/>
      <c r="K8" s="23"/>
      <c r="L8" s="23"/>
    </row>
    <row ht="45" r="9" spans="1:12" x14ac:dyDescent="0.25">
      <c r="A9" s="63"/>
      <c r="B9" s="6" t="s">
        <v>11</v>
      </c>
      <c r="C9" s="7" t="s">
        <v>25</v>
      </c>
      <c r="D9" s="4"/>
      <c r="E9" s="4"/>
      <c r="F9" s="4"/>
      <c r="G9" s="15"/>
      <c r="H9" s="23"/>
      <c r="I9" s="23"/>
      <c r="J9" s="23"/>
      <c r="K9" s="23"/>
      <c r="L9" s="23"/>
    </row>
    <row r="10" spans="1:12" x14ac:dyDescent="0.25">
      <c r="A10" s="66" t="s">
        <v>37</v>
      </c>
      <c r="B10" s="66"/>
      <c r="C10" s="66"/>
      <c r="D10" s="66"/>
      <c r="E10" s="66"/>
      <c r="F10" s="66"/>
      <c r="G10" s="16"/>
      <c r="H10" s="60"/>
      <c r="I10" s="62"/>
      <c r="J10" s="62"/>
      <c r="K10" s="62"/>
      <c r="L10" s="61"/>
    </row>
    <row customHeight="1" ht="63" r="11" spans="1:12" x14ac:dyDescent="0.25">
      <c r="A11" s="65"/>
      <c r="B11" s="65"/>
      <c r="C11" s="65"/>
      <c r="D11" s="65"/>
      <c r="E11" s="65"/>
      <c r="F11" s="65"/>
      <c r="G11" s="16"/>
      <c r="H11" s="23"/>
      <c r="I11" s="23"/>
      <c r="J11" s="23"/>
      <c r="K11" s="23"/>
      <c r="L11" s="23"/>
    </row>
    <row hidden="1" ht="30" r="12" spans="1:12" x14ac:dyDescent="0.25">
      <c r="A12" s="1" t="s">
        <v>31</v>
      </c>
      <c r="B12" s="8">
        <f>COUNTIF(D2:D8,"Nedostatečné")+COUNTIF(D9,"Nevyhovuje")</f>
        <v>0</v>
      </c>
      <c r="H12" s="24"/>
      <c r="I12" s="24"/>
      <c r="J12" s="24"/>
      <c r="K12" s="24"/>
      <c r="L12" s="24"/>
    </row>
    <row r="13" spans="1:12" x14ac:dyDescent="0.25">
      <c r="A13" s="10" t="s">
        <v>33</v>
      </c>
      <c r="B13" s="8" t="str">
        <f>IF(OR(ISBLANK(D2),ISBLANK(D3),ISBLANK(D4),ISBLANK(D5),ISBLANK(D6),ISBLANK(D7),ISBLANK(D8),ISBLANK(D9)),"",SUM(E2:E8))</f>
        <v/>
      </c>
      <c r="H13" s="20" t="str">
        <f>IF(OR(ISBLANK(H2),ISBLANK(H3),ISBLANK(H4),ISBLANK(H5),ISBLANK(H6),ISBLANK(H7),ISBLANK(H8),ISBLANK(H9),ISBLANK(H11)),"",(SUM(H2:H9)+H11*2)/10)</f>
        <v/>
      </c>
      <c r="I13" s="21"/>
      <c r="J13" s="21" t="str">
        <f ref="J13:L13" si="0" t="shared">IF(OR(ISBLANK(J2),ISBLANK(J3),ISBLANK(J4),ISBLANK(J5),ISBLANK(J6),ISBLANK(J7),ISBLANK(J8),ISBLANK(J9),ISBLANK(J11)),"",ROUND((SUM(J2:J9)+J11*2)/10,0))</f>
        <v/>
      </c>
      <c r="K13" s="21" t="str">
        <f si="0" t="shared"/>
        <v/>
      </c>
      <c r="L13" s="21" t="str">
        <f si="0" t="shared"/>
        <v/>
      </c>
    </row>
    <row customHeight="1" ht="45" r="14" spans="1:12" x14ac:dyDescent="0.25">
      <c r="A14" s="9" t="s">
        <v>32</v>
      </c>
      <c r="B14" s="8" t="str">
        <f>IF(OR(ISBLANK(D2),ISBLANK(D3),ISBLANK(D4),ISBLANK(D5),ISBLANK(D6),ISBLANK(D7),ISBLANK(D8),ISBLANK(D9)),"",IF(B12=0,"Žádost splnila podmínky věcného hodnocení","Žádost nesplnila podmínky věcného hodnocení"))</f>
        <v/>
      </c>
      <c r="H14" s="57" t="s">
        <v>46</v>
      </c>
      <c r="I14" s="58"/>
      <c r="J14" s="59"/>
      <c r="K14" s="60" t="str">
        <f>IF(NOT(AND(ISNUMBER(I13),ISNUMBER(J13),ISNUMBER(K13),ISNUMBER(L13))),"",IF(SUM(I13:L13)=16,"arbitr",IF(AND(SUM(I13:L13)&gt;11,MIN(I13:L13)&gt;2),"hodnotitel",IF(AND(SUM(I13:L13)&gt;7,MIN(I13:L13)&gt;1),"náhradník","nepřijat"))))</f>
        <v/>
      </c>
      <c r="L14" s="61"/>
    </row>
  </sheetData>
  <mergeCells count="8">
    <mergeCell ref="H14:J14"/>
    <mergeCell ref="K14:L14"/>
    <mergeCell ref="H10:L10"/>
    <mergeCell ref="A3:A4"/>
    <mergeCell ref="A5:A6"/>
    <mergeCell ref="A7:A9"/>
    <mergeCell ref="A11:F11"/>
    <mergeCell ref="A10:F10"/>
  </mergeCells>
  <pageMargins bottom="0.78740157499999996" footer="0.3" header="0.3" left="0.7" right="0.7" top="0.78740157499999996"/>
  <pageSetup horizontalDpi="4294967294" orientation="portrait" paperSize="9" r:id="rId1" verticalDpi="0"/>
  <extLst>
    <ext xmlns:x14="http://schemas.microsoft.com/office/spreadsheetml/2009/9/main" uri="{CCE6A557-97BC-4b89-ADB6-D9C93CAAB3DF}">
      <x14:dataValidations xmlns:xm="http://schemas.microsoft.com/office/excel/2006/main" count="2" disablePrompts="1">
        <x14:dataValidation allowBlank="1" prompt="Kombin. kritérium" showErrorMessage="1" showInputMessage="1" type="list">
          <x14:formula1>
            <xm:f>List3!$A$1:$A$4</xm:f>
          </x14:formula1>
          <xm:sqref>D2:D8</xm:sqref>
        </x14:dataValidation>
        <x14:dataValidation allowBlank="1" prompt="Vylučovací kritérium" showErrorMessage="1" showInputMessage="1" type="list">
          <x14:formula1>
            <xm:f>List3!$B$1:$B$2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K26"/>
  <sheetViews>
    <sheetView tabSelected="1" topLeftCell="A10" workbookViewId="0" zoomScale="60" zoomScaleNormal="60">
      <selection activeCell="C25" sqref="A21:C25"/>
    </sheetView>
  </sheetViews>
  <sheetFormatPr defaultRowHeight="15" x14ac:dyDescent="0.25"/>
  <cols>
    <col min="1" max="1" customWidth="true" width="18.28515625" collapsed="false"/>
    <col min="2" max="2" customWidth="true" width="38.28515625" collapsed="false"/>
    <col min="3" max="3" customWidth="true" width="41.42578125" collapsed="false"/>
    <col min="4" max="4" customWidth="true" width="20.140625" collapsed="false"/>
    <col min="5" max="5" customWidth="true" width="203.140625" collapsed="false"/>
  </cols>
  <sheetData>
    <row ht="21" r="1" spans="1:11" x14ac:dyDescent="0.35">
      <c r="A1" s="67" t="s">
        <v>57</v>
      </c>
      <c r="B1" s="68"/>
      <c r="C1" s="68"/>
      <c r="D1" s="68"/>
      <c r="E1" s="68"/>
    </row>
    <row r="2" spans="1:11" x14ac:dyDescent="0.25">
      <c r="A2" s="9" t="s">
        <v>34</v>
      </c>
      <c r="B2" s="9" t="s">
        <v>35</v>
      </c>
      <c r="C2" s="10" t="s">
        <v>14</v>
      </c>
      <c r="D2" s="10" t="s">
        <v>18</v>
      </c>
      <c r="E2" s="10" t="s">
        <v>30</v>
      </c>
    </row>
    <row customHeight="1" ht="222.75" r="3" spans="1:11" x14ac:dyDescent="0.25">
      <c r="A3" s="2" t="s">
        <v>59</v>
      </c>
      <c r="B3" s="2" t="s">
        <v>60</v>
      </c>
      <c r="C3" s="3" t="s">
        <v>15</v>
      </c>
      <c r="D3" s="5" t="s">
        <v>39</v>
      </c>
      <c r="E3" s="36" t="s">
        <v>77</v>
      </c>
    </row>
    <row customHeight="1" ht="62.25" r="4" spans="1:11" x14ac:dyDescent="0.25">
      <c r="A4" s="63" t="s">
        <v>61</v>
      </c>
      <c r="B4" s="6" t="s">
        <v>63</v>
      </c>
      <c r="C4" s="7" t="s">
        <v>16</v>
      </c>
      <c r="D4" s="5" t="s">
        <v>39</v>
      </c>
      <c r="E4" s="40" t="s">
        <v>76</v>
      </c>
    </row>
    <row customHeight="1" ht="105" r="5" spans="1:11" x14ac:dyDescent="0.25">
      <c r="A5" s="63"/>
      <c r="B5" s="2" t="s">
        <v>62</v>
      </c>
      <c r="C5" s="7" t="s">
        <v>17</v>
      </c>
      <c r="D5" s="5" t="s">
        <v>39</v>
      </c>
      <c r="E5" s="41" t="s">
        <v>73</v>
      </c>
    </row>
    <row customHeight="1" ht="211.5" r="6" spans="1:11" x14ac:dyDescent="0.3">
      <c r="A6" s="64" t="s">
        <v>64</v>
      </c>
      <c r="B6" s="2" t="s">
        <v>65</v>
      </c>
      <c r="C6" s="7" t="s">
        <v>21</v>
      </c>
      <c r="D6" s="5" t="s">
        <v>39</v>
      </c>
      <c r="E6" s="42" t="s">
        <v>78</v>
      </c>
    </row>
    <row customHeight="1" ht="267.75" r="7" spans="1:11" x14ac:dyDescent="0.3">
      <c r="A7" s="64"/>
      <c r="B7" s="2" t="s">
        <v>66</v>
      </c>
      <c r="C7" s="7" t="s">
        <v>22</v>
      </c>
      <c r="D7" s="5" t="s">
        <v>39</v>
      </c>
      <c r="E7" s="43" t="s">
        <v>79</v>
      </c>
    </row>
    <row customHeight="1" ht="168" r="8" spans="1:11" x14ac:dyDescent="0.25">
      <c r="A8" s="63" t="s">
        <v>67</v>
      </c>
      <c r="B8" s="2" t="s">
        <v>68</v>
      </c>
      <c r="C8" s="7" t="s">
        <v>23</v>
      </c>
      <c r="D8" s="5" t="s">
        <v>39</v>
      </c>
      <c r="E8" s="36" t="s">
        <v>58</v>
      </c>
    </row>
    <row customHeight="1" ht="327" r="9" spans="1:11" x14ac:dyDescent="0.25">
      <c r="A9" s="63"/>
      <c r="B9" s="6" t="s">
        <v>69</v>
      </c>
      <c r="C9" s="7" t="s">
        <v>24</v>
      </c>
      <c r="D9" s="5" t="s">
        <v>39</v>
      </c>
      <c r="E9" s="39" t="s">
        <v>74</v>
      </c>
    </row>
    <row customHeight="1" ht="192.75" r="10" spans="1:11" x14ac:dyDescent="0.25">
      <c r="A10" s="63"/>
      <c r="B10" s="6" t="s">
        <v>70</v>
      </c>
      <c r="C10" s="7" t="s">
        <v>36</v>
      </c>
      <c r="D10" s="5" t="s">
        <v>39</v>
      </c>
      <c r="E10" s="38" t="s">
        <v>75</v>
      </c>
    </row>
    <row customHeight="1" ht="88.5" r="11" spans="1:11" x14ac:dyDescent="0.25">
      <c r="A11" s="63"/>
      <c r="B11" s="6" t="s">
        <v>71</v>
      </c>
      <c r="C11" s="7" t="s">
        <v>25</v>
      </c>
      <c r="D11" s="4" t="s">
        <v>19</v>
      </c>
      <c r="E11" s="37" t="s">
        <v>52</v>
      </c>
    </row>
    <row r="12" spans="1:11" x14ac:dyDescent="0.25">
      <c r="A12" s="66" t="s">
        <v>37</v>
      </c>
      <c r="B12" s="66"/>
      <c r="C12" s="66"/>
      <c r="D12" s="66"/>
      <c r="E12" s="66"/>
    </row>
    <row customHeight="1" ht="297.75" r="13" spans="1:11" x14ac:dyDescent="0.25">
      <c r="A13" s="71" t="s">
        <v>72</v>
      </c>
      <c r="B13" s="72"/>
      <c r="C13" s="72"/>
      <c r="D13" s="72"/>
      <c r="E13" s="73"/>
    </row>
    <row customHeight="1" hidden="1" ht="30" r="14" spans="1:11" x14ac:dyDescent="0.25">
      <c r="A14" s="1" t="s">
        <v>31</v>
      </c>
      <c r="B14" s="8">
        <f>COUNTIF(D3:D9,"Neschváleno")+COUNTIF(D11,"Nevyhovuje")</f>
        <v>0</v>
      </c>
    </row>
    <row customHeight="1" ht="57" r="15" spans="1:11" x14ac:dyDescent="0.25">
      <c r="A15" s="9" t="s">
        <v>32</v>
      </c>
      <c r="B15" s="8" t="str">
        <f>IF(OR(ISBLANK(D3),ISBLANK(D4),ISBLANK(D5),ISBLANK(D6),ISBLANK(D7),ISBLANK(D8),ISBLANK(D9),ISBLANK(D10),ISBLANK(D11)),"",IF(B14=0,"Žádost splnila podmínky věcného hodnocení","Žádost nesplnila podmínky věcného hodnocení"))</f>
        <v>Žádost splnila podmínky věcného hodnocení</v>
      </c>
      <c r="G15" s="26"/>
      <c r="H15" s="27"/>
      <c r="I15" s="27"/>
      <c r="J15" s="27"/>
      <c r="K15" s="27"/>
    </row>
    <row customHeight="1" ht="36" r="16" spans="1:11" x14ac:dyDescent="0.25">
      <c r="G16" s="69"/>
      <c r="H16" s="69"/>
      <c r="I16" s="69"/>
      <c r="J16" s="70"/>
      <c r="K16" s="70"/>
    </row>
    <row ht="15.75" r="17" spans="1:5" thickBot="1" x14ac:dyDescent="0.3">
      <c r="C17" s="29"/>
    </row>
    <row ht="16.5" r="18" spans="1:5" thickBot="1" x14ac:dyDescent="0.3">
      <c r="A18" s="44" t="s">
        <v>53</v>
      </c>
      <c r="B18" s="32">
        <v>42318</v>
      </c>
      <c r="C18" s="29"/>
      <c r="D18" s="30"/>
      <c r="E18" s="46"/>
    </row>
    <row customHeight="1" ht="14.25" r="19" spans="1:5" thickBot="1" x14ac:dyDescent="0.3">
      <c r="A19" s="31"/>
      <c r="B19" s="45"/>
      <c r="C19" s="55"/>
      <c r="D19" s="50"/>
      <c r="E19" s="46"/>
    </row>
    <row customHeight="1" ht="20.25" r="20" spans="1:5" thickBot="1" x14ac:dyDescent="0.3">
      <c r="A20" s="52" t="s">
        <v>54</v>
      </c>
      <c r="B20" s="53" t="s">
        <v>55</v>
      </c>
      <c r="C20" s="54" t="s">
        <v>56</v>
      </c>
      <c r="D20" s="47"/>
      <c r="E20" s="46"/>
    </row>
    <row customHeight="1" ht="24.75" r="21" spans="1:5" x14ac:dyDescent="0.25">
      <c r="A21" s="51"/>
      <c r="B21" s="49"/>
      <c r="C21" s="56"/>
      <c r="D21" s="47"/>
      <c r="E21" s="46"/>
    </row>
    <row customHeight="1" ht="24.75" r="22" spans="1:5" x14ac:dyDescent="0.25">
      <c r="A22" s="28"/>
      <c r="B22" s="28"/>
      <c r="C22" s="33"/>
      <c r="D22" s="48"/>
      <c r="E22" s="46"/>
    </row>
    <row customHeight="1" ht="23.25" r="23" spans="1:5" x14ac:dyDescent="0.25">
      <c r="A23" s="28"/>
      <c r="B23" s="28"/>
      <c r="C23" s="33"/>
      <c r="D23" s="48"/>
      <c r="E23" s="46"/>
    </row>
    <row customHeight="1" ht="22.5" r="24" spans="1:5" x14ac:dyDescent="0.25">
      <c r="A24" s="28"/>
      <c r="B24" s="28"/>
      <c r="C24" s="33"/>
      <c r="D24" s="48"/>
      <c r="E24" s="46"/>
    </row>
    <row customHeight="1" ht="26.25" r="25" spans="1:5" thickBot="1" x14ac:dyDescent="0.3">
      <c r="A25" s="28"/>
      <c r="B25" s="34"/>
      <c r="C25" s="33"/>
      <c r="D25" s="48"/>
    </row>
    <row r="26" spans="1:5" x14ac:dyDescent="0.25">
      <c r="A26" s="35"/>
      <c r="B26" s="35"/>
      <c r="C26" s="35"/>
    </row>
  </sheetData>
  <mergeCells count="8">
    <mergeCell ref="A1:E1"/>
    <mergeCell ref="G16:I16"/>
    <mergeCell ref="J16:K16"/>
    <mergeCell ref="A4:A5"/>
    <mergeCell ref="A6:A7"/>
    <mergeCell ref="A8:A11"/>
    <mergeCell ref="A12:E12"/>
    <mergeCell ref="A13:E13"/>
  </mergeCells>
  <pageMargins bottom="0.75" footer="0.3" header="0.3" left="0.7" right="0.7" top="0.75"/>
  <pageSetup fitToHeight="0" horizontalDpi="4294967294" orientation="landscape" paperSize="9" r:id="rId1" scale="43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prompt="Vylučovací kritérium" showErrorMessage="1" showInputMessage="1" type="list">
          <x14:formula1>
            <xm:f>List3!$B$1:$B$2</xm:f>
          </x14:formula1>
          <xm:sqref>D11</xm:sqref>
        </x14:dataValidation>
        <x14:dataValidation allowBlank="1" prompt="Kombin. kritérium" showErrorMessage="1" showInputMessage="1" type="list">
          <x14:formula1>
            <xm:f>List3!$C$1:$C$3</xm:f>
          </x14:formula1>
          <xm:sqref>D3:D10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5" x14ac:dyDescent="0.25"/>
  <cols>
    <col min="1" max="1" customWidth="true" width="18.28515625" collapsed="false"/>
    <col min="2" max="2" customWidth="true" width="16.0" collapsed="false"/>
    <col min="3" max="3" customWidth="true" width="31.7109375" collapsed="false"/>
  </cols>
  <sheetData>
    <row r="1" spans="1:3" x14ac:dyDescent="0.25">
      <c r="A1" t="s">
        <v>26</v>
      </c>
      <c r="B1" t="s">
        <v>19</v>
      </c>
      <c r="C1" t="s">
        <v>38</v>
      </c>
    </row>
    <row r="2" spans="1:3" x14ac:dyDescent="0.25">
      <c r="A2" t="s">
        <v>27</v>
      </c>
      <c r="B2" t="s">
        <v>20</v>
      </c>
      <c r="C2" t="s">
        <v>39</v>
      </c>
    </row>
    <row r="3" spans="1:3" x14ac:dyDescent="0.25">
      <c r="A3" t="s">
        <v>28</v>
      </c>
      <c r="C3" t="s">
        <v>40</v>
      </c>
    </row>
    <row r="4" spans="1:3" x14ac:dyDescent="0.25">
      <c r="A4" t="s">
        <v>29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INFO</vt:lpstr>
      <vt:lpstr>Otevřené výzvy</vt:lpstr>
      <vt:lpstr>Uzavřené výzvy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2015-04-29T11:32:07Z</dcterms:created>
  <cp:lastPrinted>2015-11-12T09:29:05Z</cp:lastPrinted>
  <dcterms:modified xsi:type="dcterms:W3CDTF">2015-11-12T09:44:46Z</dcterms:modified>
</cp:coreProperties>
</file>