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activeTab="2" windowHeight="11310" windowWidth="18195" xWindow="480" yWindow="30"/>
  </bookViews>
  <sheets>
    <sheet name="INFO" r:id="rId1" sheetId="5"/>
    <sheet name="Otevřené výzvy" r:id="rId2" sheetId="1"/>
    <sheet name="Uzavřené výzvy" r:id="rId3" sheetId="4"/>
    <sheet name="List3" r:id="rId4" sheetId="3" state="hidden"/>
  </sheets>
  <calcPr calcId="145621"/>
</workbook>
</file>

<file path=xl/calcChain.xml><?xml version="1.0" encoding="utf-8"?>
<calcChain xmlns="http://schemas.openxmlformats.org/spreadsheetml/2006/main">
  <c i="1" l="1" r="L13"/>
  <c i="1" r="K13"/>
  <c i="1" r="J13"/>
  <c i="1" r="H13"/>
  <c i="1" l="1" r="K14"/>
  <c i="4" r="B13"/>
  <c i="4" r="B14" s="1"/>
  <c i="1" l="1" r="B12"/>
  <c i="1" r="B14" s="1"/>
  <c i="1" r="E8"/>
  <c i="1" r="E5"/>
  <c i="1" r="E7"/>
  <c i="1" r="E6"/>
  <c i="1" r="E4"/>
  <c i="1" r="E3"/>
  <c i="1" r="E2"/>
  <c i="1" r="B13" s="1"/>
</calcChain>
</file>

<file path=xl/sharedStrings.xml><?xml version="1.0" encoding="utf-8"?>
<sst xmlns="http://schemas.openxmlformats.org/spreadsheetml/2006/main" count="110" uniqueCount="82">
  <si>
    <t>Potřebnost (35)</t>
  </si>
  <si>
    <t>1 Vymezení problému a cílové skupiny (35)</t>
  </si>
  <si>
    <t>Účelnost (30)</t>
  </si>
  <si>
    <t>2 Cíle a konzistentnost (intervenční logika) projektu (25)</t>
  </si>
  <si>
    <t>3 Způsob ověření dosažení cíle projektu (5)</t>
  </si>
  <si>
    <t>Efektivnost a hospodárnost (20)</t>
  </si>
  <si>
    <t>4 Efektivita projektu, rozpočet (15)</t>
  </si>
  <si>
    <t>5 Adekvátnost monitorovacích indikátorů (5)</t>
  </si>
  <si>
    <t>Proveditelnost (15)</t>
  </si>
  <si>
    <t>6 Způsob zapojení cílové skupiny (5)</t>
  </si>
  <si>
    <t>7 Způsob realizace aktivit a jejich návaznost (10)</t>
  </si>
  <si>
    <t>8 Ověření administrativní, finanční a provozní kapacity žadatele (nebodované)</t>
  </si>
  <si>
    <t>Skupina kritérií
(max. počet bodů)</t>
  </si>
  <si>
    <t>Název kritéria
(max. počet bodů)</t>
  </si>
  <si>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</si>
  <si>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</si>
  <si>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</si>
  <si>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</si>
  <si>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</si>
  <si>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</si>
  <si>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</si>
  <si>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</si>
  <si>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</si>
  <si>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</si>
  <si>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</si>
  <si>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</si>
  <si>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</si>
  <si>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</si>
  <si>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</si>
  <si>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</si>
  <si>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</si>
  <si>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</si>
  <si>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</si>
  <si>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Bodový zisk</t>
  </si>
  <si>
    <t>Skupina kritérií</t>
  </si>
  <si>
    <t>Název kritéria</t>
  </si>
  <si>
    <t>Potřebnost</t>
  </si>
  <si>
    <t>1 Vymezení problému a cílové skupiny</t>
  </si>
  <si>
    <t>Účelnost</t>
  </si>
  <si>
    <t>2 Cíle a konzistentnost (intervenční logika) projektu</t>
  </si>
  <si>
    <t>3 Způsob ověření dosažení cíle projektu</t>
  </si>
  <si>
    <t>Efektivnost a hospodárnost</t>
  </si>
  <si>
    <t>4 Efektivita projektu, rozpočet</t>
  </si>
  <si>
    <t>5 Adekvátnost monitorovacích indikátorů</t>
  </si>
  <si>
    <t>Proveditelnost</t>
  </si>
  <si>
    <t>8 Řízení projektu</t>
  </si>
  <si>
    <t>9 Ověření administrativní, finanční a provozní kapacity žadatele</t>
  </si>
  <si>
    <t>Je vzhledem k délce a náročnosti projektu adekvátně nastaveno řízení projektu?</t>
  </si>
  <si>
    <t>Závěrečný komentář a návrh podmínek pro poskytnutí podpory</t>
  </si>
  <si>
    <t>Schváleno</t>
  </si>
  <si>
    <t>Schváleno s podmínkou realizace</t>
  </si>
  <si>
    <t>Neschváleno</t>
  </si>
  <si>
    <t>6 Způsob zapojení cílové skupiny</t>
  </si>
  <si>
    <t>7 Způsob realizace aktivit a jejich návaznost</t>
  </si>
  <si>
    <t>tabulka má listy pro otevřené a uzavřené výzvy (bez inovačních projektů)</t>
  </si>
  <si>
    <t>I</t>
  </si>
  <si>
    <t>A</t>
  </si>
  <si>
    <t>K</t>
  </si>
  <si>
    <t>V</t>
  </si>
  <si>
    <t>Výsledek kandidáta</t>
  </si>
  <si>
    <t>Soulad
s met.
OPZ</t>
  </si>
  <si>
    <t>vyplňují se pouze šedé buňky H-l pro otevřené výzvy (G-K pro uzavřené výzvy)</t>
  </si>
  <si>
    <t>šedé buňky ve sloupcích hodnocení D a F (D a E) + závěrečný komentář se zkopírují z hodnocení kandidáta</t>
  </si>
  <si>
    <t>výsledek v jednotlivých parametrech (metodika+I+A+K+V) se určí automaticky  (ale zobrazí se až po vyplnění všech dílčích bodů v příslušném sloupci)</t>
  </si>
  <si>
    <t>celkový výsledek kandidáta se určí automaticky  (ale zobrazí se až po vyplnění všech dílčích bodů ve sloupcích I+A+K+V)</t>
  </si>
  <si>
    <t>Žádost splnila podmínky věcného hodnocení</t>
  </si>
  <si>
    <t>Datum</t>
  </si>
  <si>
    <t>Funkce</t>
  </si>
  <si>
    <t xml:space="preserve">Jméno a příjmení </t>
  </si>
  <si>
    <t>Podpis</t>
  </si>
  <si>
    <t>člen HK</t>
  </si>
  <si>
    <t>Podpora informačních a poradenských středisek Úřadu, reg. CZ.03.1.54/0.0/0.0/15_011/0004218</t>
  </si>
  <si>
    <t>Úřadu práce ČR je organizační složkou státu zřízenou zákonem č. 73/2011 Sb., o Úřadu práce České republiky v platném znění  a v rámci své působnosti zajišťuje především provádění státní politiky zaměstnanosti. Žadatel má dostatečnou jak odbornou, tak i finanční a administrativní kapacitu realizovat takto nastavený projekt. Žadatel disponuje potřebným odborným zázemím a bohatými zkušenosti v oblasti řízení projektů.</t>
  </si>
  <si>
    <t xml:space="preserve">Žadatel jasně zdůvodňuje, proč se zaměřil na daný problém, co je příčinou problému a jaká jsou východiska problému. Kontext (spolupracující organizace) je prezentován smysluplně a jasně. Analýza je realizována v základních aspektech, chybí analýza situační (stav poboček na jednotlivých pracovištích - zdůvodněno jen obecně, zastaralá vybavenost). Chybí větší míra konkretizace. Popis návaznosti a synergie projektu s dalšími projekty je v žádosti uveden, není však příliš konkrétní. Projekt postrádá více pozornosti k zapojeným CS - poradcům na pracovištích IPS.    CS projektu tvoří ÚP ČR a relevantní aktéři na trhu práce. Druhá skupina ve spolupracující roli je popsána výčtem subjektů, není kvantifikována a neobjevuje se v hodnotách indikátorů. ÚP ČR je zastoupen svými poradenskými pracovníky, dle popisu CS v počtu 198 osob, což je nepřesné. Žadatel uvádí, že se současně jedná o RT projektu (pak ovšem jde nejen o 90 stávajících a 90 nově přijatých pracovníků IPS, 14 krajských metodiků a koordinátora projektu, ale i o zbývající administrativní pozice v RT: PM, FM a specialistu IT). Tuto nepřesnost v kvantifikaci CS požaduje HK opravit. Žadatel doplnil informace o kvalifikační předpoklady nových zaměstnanců v rolích poradců, avšak na rozdíl od původního požadavku (viz v Analýze, části Slabé stránky IPS - VŠ vzdělání je požadováno), se pravidla změnila a je akceptovatelná SŠ s praxí 3 roky. Nebylo zdůvodněno, HK akceptuje, ale požaduje doplnit vysvětlení. V realizačním týmu chybí odpovědnost za personální oblast a naplánování (nábor, výběr, koordinace zaškolení, tvorba a naplňování avizovaných individuálních vzdělávacích plánů), přitom žadatel dbá na erudici a profesní přístup ke klientům IPS. HK požaduje doplnit popis spolupráce s personálním útvarem GŘ ÚP a v rámci dalších projektů, př. ZVYKSUP. Vzhledem k tomu, že chybí kvalifikační předpoklady, není možné posoudit odbornou kapacitu. HK požaduje vytvoření systematického vzdělávacího plánu  pro poradce a metodiky se základními parametry (název akce, časové dotace, opakování, časový plán, počty účastníků, náklad), z důvodu lepšího posouzení vazby na rozpočet a dosažení cíle a odpovídajícího personálního zajištění jednotek. Původní zdůvodnění potřebnosti projektu v žádosti a v povinné příl.  "Analýza výchozí situace a potřebnosti projektu" analyzuje příčiny pociťovaných problémů a nedostatky dosavadního způsobu řešení. Zabývá se rovněž dopady současného nevyhovujícího stavu na práci s klienty kariérového poradenství. Protože tyto informace nedokládají dosti konkrétně potřebu plánovaného navýšení počtu IPS a jejich zaměstnanců, byl žadatel hodnotiteli vyzván k doplnění statistických údajů, kterými by požadavek na realizaci projektu podpořil. Na výzvu žadatel poskytl statistické údaje o počtu akcí IPS v r. 2015 (jak však sám uvádí, bez procentního zastoupení pracovního úvazku poradce IPS na jednotlivých typech aktivit) a podpořil potřebu navýšení počtu IPS a jejich pracovníků bohatším výčtem realizovaných činností v rámci kariérového poradenství. Základní požadované údaje tímto způsobem doplnil, i když pro vznesený dotaz ne zcela vyčerpávajícím způsobem.       </t>
  </si>
  <si>
    <t xml:space="preserve">Hlavní cíl je v kontextu celkové strategie nastaven z obecného hlediska vhodně, má potenciál odstranit problém, avšak neobsahuje veškeré aspekty metodiky SMART pro stanovování cílů (v tomto ohledu splnitelnost, měřitelnost a termínovanost). Podrobnější informace poskytují vzájemně provázané specifické cíle, jež jsou spíše prostředkem pro dosažení cíle, než samostatných cílem.    Z nastavení cílů je zřejmé, že plánovaná změna bude pro řešení daného problému dostatečně významná, a že projekt má potenciál zvýšit kvalitu práce CS s klienty IPS. Cíle projektu se promítají do vhodně zvolených projektových KA, k jejichž rozpracování však má HK připomínky (viz komentář ke krit. 4.2). Intervenční logika a vnitřní konzistentnost projektu je však i přes některé tyto nedostatky zachována.                                                                                         </t>
  </si>
  <si>
    <t xml:space="preserve">Jsou plánovány relevantní metody (sebeevaluace). Avšak popis evaluačních činností v rámci KA 5 není v tomto směru dostačující.    Žádost neobsahuje objektivní měřitelná kritéria, podle kterých bude možné vyhodnotit dosažení plánovaných cílů projektu. Není rovněž konkrétně popsáno, jak bude doložen rozdíl mezi výchozí situací a stavem po realizaci projektu. Rozdíl cílového stavu oproti stávajícímu nemůže být pouze měřitelný nárůstem personálu a vybavením pracovišť.  Úspěšnost není možné měřit pouze tím, že jednotky vznikly / byly modernizovány. HK požaduje, aby se evaluace plánovaná na projektu zameřila i na kvalitu a rozsah  poskytovaných služeb, tak aby bylo možné lépe posoudit nastavení cílů a kritérií k jejich dosažení. Zmiňovaná dotazníková šetření a hloubkové rozhovory jsou bez bližšího vysvětlení.                                                                                                                                 </t>
  </si>
  <si>
    <t xml:space="preserve">Délka zapojení a úvazku u osob, hrazených v kapitole 01 je k výstupům projektu adekvátní (na limitech). Celková výše rozpočtu je v souladu s výstupy a délkou realizace, pouze některé rozpočtové položky jsou nedostatečně zdůvodněné. Do osobních nákladů zahrnuty odměny garanta, nelze relevantně vyhodnotit. HK upozornuje, že drobné stavební upravy jsou náklady na stavební úpravy  pouze tehdy, pokud dokončené stavební úpravy nepřesáhnou v jednom zdaňovacím období 40 000Kč za každou jednotlivou účetní položku majetku. Náklady na úpravy přesahující tento limit spadají do křížového financování (viz Specifická část pravidel).  Položka 12101 (a 12111) nemá správné výpočty jednotek (výsledek nevychází dle vzorce 14 x 20 x 5). HK požaduje opravit. Dále, položky 12102 a 12112 spolu souvisejí, avšak vzorec nemůže být stejný. Je v pořádku, že 14 metodiků x 20 cest x 2, tedy dvoudenní jídlo = 560 jednotek. Není logické, že je stejný vzorec aplikován také pro cestovné. Cestovné sice bylo navýšeno na 600,- (v pořádku, zdůvodněno jako vzdálenější místo), avšak byly navýšeny i počty cest 2x (14 metodiků x 20 cest x 2). Zatímco na jednodenní cestu obdrží každý metodik 300,- Kč celkem na cestovné, na dvoudenní cestu obdrží 1.200,- Kč na cestovné (přitom se počítá s ubytováním). HK požaduje nápravu těchto výpočtů.  Poslední vzájemně provázané položky s upozorněním jsou 12105, 12109 a 12114. 90 poradců jede 4x na 2 dny x 5 let. 3600 jednotek pro stravné v pořádku, strava je dvoudenní. Ubytování je v pořádku 1800 jednotek. U relevantního cestovného však opět vstupuje do vzorce x2 bez vysvětlení. U 12114 je stejný vzorec jako u stravy: 90 osob x 4 x 2 dny x 5 let a cestovné na osobu vyjde na 1.200,- Kč (stále však jde o stejný počet cestování, jako o jednodenních výjezdů). HK požaduje  tyto položky opravit tak, aby nedocházelo k neefektivnímu vynakládání dotačních prostředků. Položky pod kapitolou 121 nejsou vypočteny jednotným způsobem. HK doporučuje přepočítat a provést případnou nápravu finančních nesrovnalostí. HK doporučuje převést vzniklou finanční úsporu na podhodnocené položky  (12101 a 12111).  (Položka 12101 - chybí násobit 14ti metodiky, rozpočet obsahuje kalkulaci pouze pro jednoho pracovníka.)  HK požaduje snížit počty multifunkčních tiskáren na jedno IPS na 1 ks, protože navíc se pořizuje do každého IPS také přenosná tiskárna. HK požaduje úsporu na 1 ks multifunkční tiskárně x 90 (19.360 x 90), pořízení dvou nákladných tiskáren nebylo vysvětleno. Tzn, že v projektu zůstane 1x přenosná a 1x multifunkční tiskárna na 1 IPS.  Úspora 1.742.400,- Kč. Položky 1509 a 1513 neodpovídají zcela výpočtu v příloze č. 10.  HK požaduje sjednotit položky 1517 propagace a 1518 publicita do položky  Informační a komunikační opatření (viz Specifická část pravidel).    Z původních propagačních předmětů ponechat v této položce pouze tužky s logem (243 000kč), banner (180 000kč), roll-up (90 000kč) a vizitky (32 400kč). Další položky v rámci publicity jako jsou např.  tisk vizuální identity,  informační cedule, letáky, plakáty ponechat a doplnit také do přílohy č. 4. Žadatel nezvážil moderní komunikační optaření, např. videa na Youtube, sociální sítě apod.      HK požaduje přesunout zbylé finanční prostředky na cestovné a rozvoj a vzdělávání CS. HK upozorňuje na možnost tímto rozšířit vzdělávací aktivity v těchto oblastech.                                                                                                                                                                  HK dále požaduje  sladění přílohy č. 10 s rozpočtem a přílohou č.4. HK požaduje, aby žadatel přepočítal všechny položky rozpočtu a řádně je rozklíčoval.                                                                                                                                                                                                                                                                  </t>
  </si>
  <si>
    <t xml:space="preserve">Žadatel vybral pro projekt relevantní indikátory a v popisu hodnot uvedl způsob výpočtu. Údaje v popisu indikátorů odpovídají obsahu KA a jejich výstupům. Naplnění cílových hodnot indikátorů považuje HK za reálné.  Sada indikátorů je zvolena ve shodě s metodikou, cílová hodnota je obecně dobře zdůvodněna, bagatelní podpora akceptována. S ostatními částmi projektu je tato část konzistentní. Z projektu a příloh je jasné, jak byla stanovena cílová hodnota a jak bude žadatel hodnotu naplňovat. Dosažení cílových hodnot je vzhledem k délce projektu a rozpočtu v dané výši adekvátní.                                                                                                                                               </t>
  </si>
  <si>
    <t xml:space="preserve">Žadatel zvolil dvě relevantní cílové skupiny a dostatečné zapojení popisuje pouze u části. Slabou stránkou v oblasti práce s  CS - zaměstnanci instituce trhu práce je chybějící způsob jejich zapojení, individuální a kontinuální práce po celou dobu projektu. Informace jsou natolik obecné a nesystematicky uchopené, že nelze vyhodnotit, zda je tato CS zapojena adekvátně do všech fází projektu. Žadatel doplnil informace ohledně kvalifikačních požadavků na pracovníky IPS (poradce).  Není jasné, jakým způsobem a jak dlouho bude probíhat náborová kampaň (90 poradců, 14 metodiků) a kdo ji má na starosti. Budoucí CS projektu nelze zcela jasně specifikovat z hlediska složení, protože se bude jednat z poloviny o stávající pracovníky IPS a z poloviny o nové, kteří se mohou rekrutovat jak z pracovníků ÚP ČR s většími zkušenostmi v dané oblasti, tak může jít i o osoby přicházející zvenčí. Vzdělávání nemá základní koncept, plán nelze explicitně vyhodnotit. Nelze vyhodnotit jeho obsah, délku či to, zda mají jednotlivé moduly pro CS a žadatele odpovídající přínos (s výjimkou vzdělání v diagnostice). V projektu je posilování kompetencí a profesionality poradců jako významný nástroj zkvalitňování služeb klientům spíše marginalizováno. Motivaci a zájem CS o účast v projektu žadatel vyvozuje ze závěrů zpracované analýzy dosavadní činnosti IPS ÚP ČR a obecně z pracovní iniciativy zaměstnanců IPS. HK upozorňuje na to, že chybí provázanost potřeb na praxi - na skutečné vzdělávací aktivity, které by měly být v rámci projektu realizovány. Z toho důvodu HK doporučuje převod uspořených  financí do oblasti vzdělávání a vytvoření vzdělávacího plánu. HK vidí v tomto opatření posílení stabilizace a motivace pracovníků a prevenci proti jejich fluktuaci.                                                  </t>
  </si>
  <si>
    <t xml:space="preserve">KA jsou popsány v žádosti a v samostatné příl. 7. Popis KA není příliš podrobný a neuvádí časovou návaznost jednotlivých KA. HK požaduje doložit základní harmonogram projektu, aby bylo možno posoudit, jak na sebe KA navazují, zda se prolínají a jakou má každá časovou dotaci (určit začátek i konec aktivit). Popis dílčích činností jednotlivých KA je celkově proveden v obecné rovině.    Na žádost hodnotitelů žadatel doplnil k popisu KA 1 stručný nástin vzdělávání pracovníků IPS a jeho časovou dotaci, čímž zdůvodnil položky na cestovné, ubytování a stravné. Popis obsahu vzdělávání však zůstává dosti neurčitý. KA 2, zaměřená na technické vybavení IPS, rovněž spíše jen naznačuje možnosti využití moderní techniky a vybavení pořízené z prostředků projektu. Propojení projektových činností s dalšími projekty prostřednictvím nakoupené techniky je popsáno opět jen stručně. Mnoho konkrétních informací nepřináší ani KA 3 s názvem Didaktická podpora, která opakuje řadu údajů z předešlých textů.       </t>
  </si>
  <si>
    <t xml:space="preserve">Žadatel naplánoval optimálně dimenzovaný RT. Kvalifikační požadavky na pracovníky IPS, kteří představují většinu RT projektu, žadatel na výzvu hodnotitelů ne zcela uspokojivě doplnil.  Vzdělávání nových zaměstnanců IPS je zúženo na práci s novou technikou a inovativními materiály, které budou diky projektu pořízeny a zavedeny.  Řízení projektu není popsáno v samostatné KA, složení RT a zapojení administrativních pozic z GŘ ÚP ČR však poskytuje záruku úspěšného řízení rozsáhlého projektu, s ohledem na jeho délku a náročnost. Management rizik realizace projektu žadatel na výzvu hodnotitelů rozšířil. Zpracoval jej formou samostatné přílohy, v níž podstatně navýšil počet identifikovaných rizik a zkvalitnil popis opatření k jejich eliminaci. </t>
  </si>
  <si>
    <r>
      <rPr>
        <b/>
        <sz val="11"/>
        <rFont val="Calibri"/>
        <family val="2"/>
        <charset val="238"/>
        <scheme val="minor"/>
      </rPr>
      <t>Silné stránky projektu:</t>
    </r>
    <r>
      <rPr>
        <sz val="11"/>
        <rFont val="Calibri"/>
        <family val="2"/>
        <charset val="238"/>
        <scheme val="minor"/>
      </rPr>
      <t xml:space="preserve">
Kvalitním východiskem projektu je postavení žadatele a z realizace množství projektů, u nichž koordinuje návaznost a synergické doplňování.                                                                                                                                                                                                                                                                                                                                                                                                                                                                Problém řešený projektem je popsán a z žádosti je zřejmá jasná představa žadatele o potřebě realizace projektu, doložená mj. zpracováním analýzy dosavadní činnosti IPS.  Cíl projektu má úzkou vazbu na celkový záměr i výzvu.  
Zapojení CS odpovídá charakteru projektu.
Indikátory jsou vhodně zvoleny a obsahují dostatečný popis cílových hodnot, jejichž naplnění je reálné.
Management rizik realizace projektu je zpracován podrobně. Rizika související s projektovým řízením jsou vhodně nastavena a RT projektu je sestaven odpovídajícím způsobem.
                                                                                                                                                                                                                                                                                                                                                                                                                                                                                                                                                                                                                                                                                                                                                           </t>
    </r>
    <r>
      <rPr>
        <b/>
        <sz val="11"/>
        <rFont val="Calibri"/>
        <family val="2"/>
        <charset val="238"/>
        <scheme val="minor"/>
      </rPr>
      <t xml:space="preserve">Slabé stránky projektu:                      </t>
    </r>
    <r>
      <rPr>
        <sz val="11"/>
        <rFont val="Calibri"/>
        <family val="2"/>
        <charset val="238"/>
        <scheme val="minor"/>
      </rPr>
      <t xml:space="preserve">
V popisu změn v práci IPS, kterých chce žadatel realizací projektu dosáhnout, není formulována kvantifikovatelnost a měřitelnost. 
Ve vybraných položkách požaduje HK krácení a ušetřené prostředky převést především do oblasti vzdělávání a rozvoje zaměstnanců IPS.
Popis KA není příliš podrobný a neuvádí časovou návaznost jednotlivých KA.  HK požaduje doplnit harmonogram projektu. 
                                                                                                                                                                                                                                                                                                                                                                                                                                                                                                                                                                                                                                                                                                                     </t>
    </r>
    <r>
      <rPr>
        <b/>
        <sz val="11"/>
        <rFont val="Calibri"/>
        <family val="2"/>
        <charset val="238"/>
        <scheme val="minor"/>
      </rPr>
      <t xml:space="preserve">                                                                                                                                                                                                                                                                                               HK doporučuje projekt k podpoře s podmínkou zapracování výše uvedených připomínek.     </t>
    </r>
    <r>
      <rPr>
        <sz val="1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</si>
</sst>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charset val="238"/>
      <scheme val="minor"/>
    </font>
    <font>
      <sz val="11"/>
      <name val="Calibri"/>
      <family val="2"/>
      <charset val="238"/>
      <scheme val="minor"/>
    </font>
    <font>
      <b/>
      <sz val="11"/>
      <color theme="1"/>
      <name val="Calibri"/>
      <family val="2"/>
      <charset val="238"/>
      <scheme val="minor"/>
    </font>
    <font>
      <b/>
      <sz val="11"/>
      <name val="Calibri"/>
      <family val="2"/>
      <charset val="238"/>
      <scheme val="minor"/>
    </font>
  </fonts>
  <fills count="7">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cellStyleXfs>
  <cellXfs count="66">
    <xf borderId="0" fillId="0" fontId="0" numFmtId="0" xfId="0"/>
    <xf applyAlignment="1" applyBorder="1" applyFill="1" borderId="1" fillId="2" fontId="0" numFmtId="0" xfId="0">
      <alignment wrapText="1"/>
    </xf>
    <xf applyAlignment="1" applyBorder="1" borderId="1" fillId="0" fontId="0" numFmtId="0" xfId="0">
      <alignment vertical="center"/>
    </xf>
    <xf applyAlignment="1" applyBorder="1" applyNumberFormat="1" borderId="1" fillId="0" fontId="0" numFmtId="0" xfId="0">
      <alignment vertical="top" wrapText="1"/>
    </xf>
    <xf applyBorder="1" applyFill="1" borderId="1" fillId="3" fontId="0" numFmtId="0" xfId="0"/>
    <xf applyAlignment="1" applyBorder="1" applyFill="1" borderId="1" fillId="3" fontId="0" numFmtId="0" xfId="0">
      <alignment wrapText="1"/>
    </xf>
    <xf applyAlignment="1" applyBorder="1" borderId="1" fillId="0" fontId="0" numFmtId="0" xfId="0">
      <alignment vertical="center" wrapText="1"/>
    </xf>
    <xf applyAlignment="1" applyBorder="1" borderId="1" fillId="0" fontId="0" numFmtId="0" xfId="0">
      <alignment wrapText="1"/>
    </xf>
    <xf applyBorder="1" borderId="1" fillId="0" fontId="0" numFmtId="0" xfId="0"/>
    <xf applyAlignment="1" applyBorder="1" applyFill="1" borderId="1" fillId="4" fontId="0" numFmtId="0" xfId="0">
      <alignment wrapText="1"/>
    </xf>
    <xf applyBorder="1" applyFill="1" borderId="1" fillId="4" fontId="0" numFmtId="0" xfId="0"/>
    <xf applyAlignment="1" borderId="0" fillId="0" fontId="0" numFmtId="0" xfId="0">
      <alignment vertical="center"/>
    </xf>
    <xf applyAlignment="1" applyFill="1" borderId="0" fillId="5" fontId="0" numFmtId="0" xfId="0">
      <alignment vertical="center"/>
    </xf>
    <xf applyFill="1" borderId="0" fillId="5" fontId="0" numFmtId="0" xfId="0"/>
    <xf applyAlignment="1" applyBorder="1" applyFill="1" borderId="0" fillId="0" fontId="0" numFmtId="0" xfId="0">
      <alignment wrapText="1"/>
    </xf>
    <xf applyBorder="1" applyFill="1" borderId="0" fillId="0" fontId="0" numFmtId="0" xfId="0"/>
    <xf applyAlignment="1" applyBorder="1" applyFill="1" borderId="0" fillId="0" fontId="0" numFmtId="0" xfId="0">
      <alignment horizontal="left" vertical="top"/>
    </xf>
    <xf applyFill="1" borderId="0" fillId="0" fontId="0" numFmtId="0" xfId="0"/>
    <xf applyBorder="1" applyFill="1" borderId="2" fillId="0" fontId="0" numFmtId="0" xfId="0"/>
    <xf applyAlignment="1" applyBorder="1" applyFill="1" applyNumberFormat="1" borderId="1" fillId="4" fontId="0" numFmtId="49" xfId="0">
      <alignment wrapText="1"/>
    </xf>
    <xf applyAlignment="1" applyBorder="1" applyNumberFormat="1" borderId="1" fillId="0" fontId="0" numFmtId="164" xfId="0">
      <alignment horizontal="center" vertical="center"/>
    </xf>
    <xf applyAlignment="1" applyBorder="1" applyNumberFormat="1" borderId="1" fillId="0" fontId="0" numFmtId="1" xfId="0">
      <alignment horizontal="center" vertical="center"/>
    </xf>
    <xf applyAlignment="1" applyBorder="1" applyFill="1" borderId="1" fillId="4" fontId="0" numFmtId="0" xfId="0">
      <alignment horizontal="center" vertical="center"/>
    </xf>
    <xf applyAlignment="1" applyBorder="1" applyFill="1" borderId="1" fillId="6" fontId="0" numFmtId="0" xfId="0">
      <alignment horizontal="center" vertical="center"/>
    </xf>
    <xf applyAlignment="1" applyBorder="1" borderId="1" fillId="0" fontId="0" numFmtId="0" xfId="0">
      <alignment horizontal="center" vertical="center"/>
    </xf>
    <xf applyAlignment="1" applyFill="1" borderId="0" fillId="0" fontId="0" numFmtId="0" xfId="0">
      <alignment vertical="center"/>
    </xf>
    <xf applyAlignment="1" applyBorder="1" applyNumberFormat="1" borderId="0" fillId="0" fontId="0" numFmtId="164" xfId="0">
      <alignment horizontal="center" vertical="center"/>
    </xf>
    <xf applyAlignment="1" applyBorder="1" applyNumberFormat="1" borderId="0" fillId="0" fontId="0" numFmtId="1" xfId="0">
      <alignment horizontal="center" vertical="center"/>
    </xf>
    <xf applyAlignment="1" applyFont="1" borderId="0" fillId="0" fontId="2" numFmtId="0" xfId="0">
      <alignment wrapText="1"/>
    </xf>
    <xf applyFont="1" borderId="0" fillId="0" fontId="2" numFmtId="0" xfId="0"/>
    <xf applyBorder="1" borderId="6" fillId="0" fontId="0" numFmtId="0" xfId="0"/>
    <xf applyBorder="1" applyFont="1" borderId="7" fillId="0" fontId="2" numFmtId="0" xfId="0"/>
    <xf applyBorder="1" borderId="8" fillId="0" fontId="0" numFmtId="0" xfId="0"/>
    <xf applyBorder="1" applyNumberFormat="1" borderId="1" fillId="0" fontId="0" numFmtId="14" xfId="0"/>
    <xf applyBorder="1" borderId="9" fillId="0" fontId="0" numFmtId="0" xfId="0"/>
    <xf applyBorder="1" borderId="4" fillId="0" fontId="0" numFmtId="0" xfId="0"/>
    <xf applyBorder="1" borderId="7" fillId="0" fontId="0" numFmtId="0" xfId="0"/>
    <xf applyAlignment="1" applyBorder="1" applyFill="1" applyFont="1" borderId="1" fillId="4" fontId="1" numFmtId="0" xfId="0">
      <alignment wrapText="1"/>
    </xf>
    <xf applyBorder="1" applyFill="1" applyFont="1" borderId="1" fillId="4" fontId="1" numFmtId="0" xfId="0"/>
    <xf applyAlignment="1" applyBorder="1" applyFont="1" borderId="1" fillId="0" fontId="1" numFmtId="0" xfId="0">
      <alignment vertical="center"/>
    </xf>
    <xf applyAlignment="1" applyBorder="1" applyFont="1" applyNumberFormat="1" borderId="1" fillId="0" fontId="1" numFmtId="0" xfId="0">
      <alignment vertical="top" wrapText="1"/>
    </xf>
    <xf applyAlignment="1" applyBorder="1" applyFill="1" applyFont="1" borderId="1" fillId="3" fontId="1" numFmtId="0" xfId="0">
      <alignment wrapText="1"/>
    </xf>
    <xf applyAlignment="1" applyBorder="1" applyFont="1" borderId="1" fillId="0" fontId="1" numFmtId="0" xfId="0">
      <alignment vertical="center" wrapText="1"/>
    </xf>
    <xf applyAlignment="1" applyBorder="1" applyFont="1" borderId="1" fillId="0" fontId="1" numFmtId="0" xfId="0">
      <alignment wrapText="1"/>
    </xf>
    <xf applyBorder="1" applyFill="1" applyFont="1" borderId="1" fillId="3" fontId="1" numFmtId="0" xfId="0"/>
    <xf applyAlignment="1" applyBorder="1" applyFill="1" applyFont="1" borderId="1" fillId="2" fontId="1" numFmtId="0" xfId="0">
      <alignment wrapText="1"/>
    </xf>
    <xf applyBorder="1" applyFont="1" borderId="1" fillId="0" fontId="1" numFmtId="0" xfId="0"/>
    <xf applyFont="1" borderId="0" fillId="0" fontId="1" numFmtId="0" xfId="0"/>
    <xf applyAlignment="1" applyBorder="1" applyNumberFormat="1" borderId="3" fillId="0" fontId="0" numFmtId="49" xfId="0">
      <alignment horizontal="center" vertical="center" wrapText="1"/>
    </xf>
    <xf applyAlignment="1" applyBorder="1" applyNumberFormat="1" borderId="4" fillId="0" fontId="0" numFmtId="49" xfId="0">
      <alignment horizontal="center" vertical="center" wrapText="1"/>
    </xf>
    <xf applyAlignment="1" applyBorder="1" applyNumberFormat="1" borderId="5" fillId="0" fontId="0" numFmtId="49" xfId="0">
      <alignment horizontal="center" vertical="center" wrapText="1"/>
    </xf>
    <xf applyAlignment="1" applyBorder="1" borderId="3" fillId="0" fontId="0" numFmtId="0" xfId="0">
      <alignment horizontal="center" vertical="center"/>
    </xf>
    <xf applyAlignment="1" applyBorder="1" borderId="5" fillId="0" fontId="0" numFmtId="0" xfId="0">
      <alignment horizontal="center" vertical="center"/>
    </xf>
    <xf applyAlignment="1" applyBorder="1" borderId="4" fillId="0" fontId="0" numFmtId="0" xfId="0">
      <alignment horizontal="center" vertical="center"/>
    </xf>
    <xf applyAlignment="1" applyBorder="1" borderId="1" fillId="0" fontId="0" numFmtId="0" xfId="0">
      <alignment horizontal="left" vertical="center"/>
    </xf>
    <xf applyAlignment="1" applyBorder="1" borderId="1" fillId="0" fontId="0" numFmtId="0" xfId="0">
      <alignment horizontal="left" vertical="center" wrapText="1"/>
    </xf>
    <xf applyAlignment="1" applyBorder="1" applyFill="1" borderId="1" fillId="3" fontId="0" numFmtId="0" xfId="0">
      <alignment horizontal="left" vertical="top"/>
    </xf>
    <xf applyAlignment="1" applyBorder="1" applyFill="1" borderId="1" fillId="4" fontId="0" numFmtId="0" xfId="0">
      <alignment horizontal="left" vertical="top"/>
    </xf>
    <xf applyAlignment="1" applyBorder="1" applyNumberFormat="1" borderId="0" fillId="0" fontId="0" numFmtId="49" xfId="0">
      <alignment horizontal="center" vertical="center" wrapText="1"/>
    </xf>
    <xf applyAlignment="1" applyBorder="1" borderId="0" fillId="0" fontId="0" numFmtId="0" xfId="0">
      <alignment horizontal="center" vertical="center"/>
    </xf>
    <xf applyAlignment="1" applyBorder="1" applyFont="1" borderId="1" fillId="0" fontId="1" numFmtId="0" xfId="0">
      <alignment horizontal="left" vertical="center"/>
    </xf>
    <xf applyAlignment="1" applyBorder="1" applyFont="1" borderId="1" fillId="0" fontId="1" numFmtId="0" xfId="0">
      <alignment horizontal="left" vertical="center" wrapText="1"/>
    </xf>
    <xf applyAlignment="1" applyBorder="1" applyFill="1" applyFont="1" borderId="1" fillId="4" fontId="1" numFmtId="0" xfId="0">
      <alignment horizontal="left" vertical="top"/>
    </xf>
    <xf applyAlignment="1" applyBorder="1" applyFill="1" applyFont="1" borderId="3" fillId="3" fontId="1" numFmtId="0" xfId="0">
      <alignment horizontal="left" vertical="top" wrapText="1"/>
    </xf>
    <xf applyAlignment="1" applyBorder="1" applyFill="1" applyFont="1" borderId="4" fillId="3" fontId="1" numFmtId="0" xfId="0">
      <alignment horizontal="left" vertical="top" wrapText="1"/>
    </xf>
    <xf applyAlignment="1" applyBorder="1" applyFill="1" applyFont="1" borderId="5" fillId="3" fontId="1" numFmtId="0" xfId="0">
      <alignment horizontal="left" vertical="top"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K11"/>
  <sheetViews>
    <sheetView workbookViewId="0">
      <selection activeCell="B13" sqref="B13"/>
    </sheetView>
  </sheetViews>
  <sheetFormatPr defaultRowHeight="15" x14ac:dyDescent="0.25"/>
  <sheetData>
    <row r="1" spans="1:11" x14ac:dyDescent="0.25">
      <c r="A1" s="11"/>
    </row>
    <row r="2" spans="1:11" x14ac:dyDescent="0.25">
      <c r="A2" s="11" t="s">
        <v>54</v>
      </c>
    </row>
    <row r="3" spans="1:11" x14ac:dyDescent="0.25">
      <c r="A3" s="11"/>
    </row>
    <row r="4" spans="1:11" x14ac:dyDescent="0.25">
      <c r="A4" s="12" t="s">
        <v>62</v>
      </c>
      <c r="B4" s="13"/>
      <c r="C4" s="13"/>
      <c r="D4" s="13"/>
      <c r="E4" s="13"/>
      <c r="F4" s="13"/>
      <c r="G4" s="13"/>
      <c r="H4" s="13"/>
      <c r="I4" s="13"/>
      <c r="J4" s="13"/>
      <c r="K4" s="13"/>
    </row>
    <row r="5" spans="1:11" x14ac:dyDescent="0.25">
      <c r="A5" s="25"/>
      <c r="B5" s="17"/>
      <c r="C5" s="17"/>
      <c r="D5" s="17"/>
      <c r="E5" s="17"/>
      <c r="F5" s="17"/>
      <c r="G5" s="17"/>
      <c r="H5" s="17"/>
      <c r="I5" s="17"/>
      <c r="J5" s="17"/>
      <c r="K5" s="17"/>
    </row>
    <row r="6" spans="1:11" x14ac:dyDescent="0.25">
      <c r="A6" s="12" t="s">
        <v>61</v>
      </c>
      <c r="B6" s="13"/>
      <c r="C6" s="13"/>
      <c r="D6" s="13"/>
      <c r="E6" s="13"/>
      <c r="F6" s="13"/>
      <c r="G6" s="13"/>
      <c r="H6" s="13"/>
    </row>
    <row r="7" spans="1:11" x14ac:dyDescent="0.25">
      <c r="A7" s="11"/>
    </row>
    <row r="8" spans="1:11" x14ac:dyDescent="0.25">
      <c r="A8" s="11" t="s">
        <v>63</v>
      </c>
    </row>
    <row r="9" spans="1:11" x14ac:dyDescent="0.25">
      <c r="A9" s="11"/>
    </row>
    <row r="10" spans="1:11" x14ac:dyDescent="0.25">
      <c r="A10" s="11" t="s">
        <v>64</v>
      </c>
    </row>
    <row r="11" spans="1:11" x14ac:dyDescent="0.25">
      <c r="A11" s="11"/>
    </row>
  </sheetData>
  <pageMargins bottom="0.78740157499999996" footer="0.3" header="0.3" left="0.7" right="0.7" top="0.78740157499999996"/>
  <pageSetup horizontalDpi="4294967294" orientation="portrait" paperSize="9" r:id="rId1" verticalDpi="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14"/>
  <sheetViews>
    <sheetView topLeftCell="C1" workbookViewId="0" zoomScale="80" zoomScaleNormal="80">
      <selection activeCell="F18" sqref="F18"/>
    </sheetView>
  </sheetViews>
  <sheetFormatPr defaultRowHeight="15" x14ac:dyDescent="0.25"/>
  <cols>
    <col min="1" max="1" customWidth="true" width="18.28515625" collapsed="false"/>
    <col min="2" max="2" customWidth="true" width="42.7109375" collapsed="false"/>
    <col min="3" max="3" customWidth="true" width="48.140625" collapsed="false"/>
    <col min="4" max="4" customWidth="true" width="17.28515625" collapsed="false"/>
    <col min="5" max="5" customWidth="true" hidden="true" width="10.85546875" collapsed="false"/>
    <col min="6" max="6" customWidth="true" width="168.85546875" collapsed="false"/>
    <col min="7" max="7" customWidth="true" style="17" width="10.28515625" collapsed="false"/>
  </cols>
  <sheetData>
    <row ht="45" r="1" spans="1:12" x14ac:dyDescent="0.25">
      <c r="A1" s="9" t="s">
        <v>12</v>
      </c>
      <c r="B1" s="9" t="s">
        <v>13</v>
      </c>
      <c r="C1" s="10" t="s">
        <v>14</v>
      </c>
      <c r="D1" s="10" t="s">
        <v>18</v>
      </c>
      <c r="E1" s="10"/>
      <c r="F1" s="10" t="s">
        <v>30</v>
      </c>
      <c r="G1" s="18"/>
      <c r="H1" s="19" t="s">
        <v>60</v>
      </c>
      <c r="I1" s="22" t="s">
        <v>55</v>
      </c>
      <c r="J1" s="22" t="s">
        <v>56</v>
      </c>
      <c r="K1" s="22" t="s">
        <v>57</v>
      </c>
      <c r="L1" s="22" t="s">
        <v>58</v>
      </c>
    </row>
    <row customHeight="1" ht="46.5" r="2" spans="1:12" x14ac:dyDescent="0.25">
      <c r="A2" s="2" t="s">
        <v>0</v>
      </c>
      <c r="B2" s="2" t="s">
        <v>1</v>
      </c>
      <c r="C2" s="3" t="s">
        <v>15</v>
      </c>
      <c r="D2" s="4"/>
      <c r="E2" s="4" t="b">
        <f>IF(D2="Velmi dobré",35,IF(D2="Dobré",26.25,IF(D2="Dostatečné",17.5,IF(D2="Nedostatečné",8.75))))</f>
        <v>0</v>
      </c>
      <c r="F2" s="5"/>
      <c r="G2" s="14"/>
      <c r="H2" s="23"/>
      <c r="I2" s="23"/>
      <c r="J2" s="23"/>
      <c r="K2" s="23"/>
      <c r="L2" s="23"/>
    </row>
    <row ht="30" r="3" spans="1:12" x14ac:dyDescent="0.25">
      <c r="A3" s="54" t="s">
        <v>2</v>
      </c>
      <c r="B3" s="6" t="s">
        <v>3</v>
      </c>
      <c r="C3" s="7" t="s">
        <v>16</v>
      </c>
      <c r="D3" s="4"/>
      <c r="E3" s="4" t="b">
        <f>IF(D3="Velmi dobré",25,IF(D3="Dobré",18.75,IF(D3="Dostatečné",12.5,IF(D3="Nedostatečné",6.25))))</f>
        <v>0</v>
      </c>
      <c r="F3" s="4"/>
      <c r="G3" s="15"/>
      <c r="H3" s="23"/>
      <c r="I3" s="23"/>
      <c r="J3" s="23"/>
      <c r="K3" s="23"/>
      <c r="L3" s="23"/>
    </row>
    <row ht="30" r="4" spans="1:12" x14ac:dyDescent="0.25">
      <c r="A4" s="54"/>
      <c r="B4" s="2" t="s">
        <v>4</v>
      </c>
      <c r="C4" s="7" t="s">
        <v>17</v>
      </c>
      <c r="D4" s="4"/>
      <c r="E4" s="4" t="b">
        <f>IF(D4="Velmi dobré",5,IF(D4="Dobré",3.75,IF(D4="Dostatečné",2.5,IF(D4="Nedostatečné",1.25))))</f>
        <v>0</v>
      </c>
      <c r="F4" s="4"/>
      <c r="G4" s="15"/>
      <c r="H4" s="23"/>
      <c r="I4" s="23"/>
      <c r="J4" s="23"/>
      <c r="K4" s="23"/>
      <c r="L4" s="23"/>
    </row>
    <row ht="30" r="5" spans="1:12" x14ac:dyDescent="0.25">
      <c r="A5" s="55" t="s">
        <v>5</v>
      </c>
      <c r="B5" s="2" t="s">
        <v>6</v>
      </c>
      <c r="C5" s="7" t="s">
        <v>21</v>
      </c>
      <c r="D5" s="4"/>
      <c r="E5" s="4" t="b">
        <f>IF(D5="Velmi dobré",15,IF(D5="Dobré",11.25,IF(D5="Dostatečné",7.5,IF(D5="Nedostatečné",3.75))))</f>
        <v>0</v>
      </c>
      <c r="F5" s="4"/>
      <c r="G5" s="15"/>
      <c r="H5" s="23"/>
      <c r="I5" s="23"/>
      <c r="J5" s="23"/>
      <c r="K5" s="23"/>
      <c r="L5" s="23"/>
    </row>
    <row customHeight="1" ht="29.25" r="6" spans="1:12" x14ac:dyDescent="0.25">
      <c r="A6" s="55"/>
      <c r="B6" s="2" t="s">
        <v>7</v>
      </c>
      <c r="C6" s="7" t="s">
        <v>22</v>
      </c>
      <c r="D6" s="4"/>
      <c r="E6" s="4" t="b">
        <f>IF(D6="Velmi dobré",5,IF(D6="Dobré",3.75,IF(D6="Dostatečné",2.5,IF(D6="Nedostatečné",1.25))))</f>
        <v>0</v>
      </c>
      <c r="F6" s="4"/>
      <c r="G6" s="15"/>
      <c r="H6" s="23"/>
      <c r="I6" s="23"/>
      <c r="J6" s="23"/>
      <c r="K6" s="23"/>
      <c r="L6" s="23"/>
    </row>
    <row customHeight="1" ht="29.25" r="7" spans="1:12" x14ac:dyDescent="0.25">
      <c r="A7" s="54" t="s">
        <v>8</v>
      </c>
      <c r="B7" s="2" t="s">
        <v>9</v>
      </c>
      <c r="C7" s="7" t="s">
        <v>23</v>
      </c>
      <c r="D7" s="4"/>
      <c r="E7" s="4" t="b">
        <f>IF(D7="Velmi dobré",5,IF(D7="Dobré",3.75,IF(D7="Dostatečné",2.5,IF(D7="Nedostatečné",1.25))))</f>
        <v>0</v>
      </c>
      <c r="F7" s="4"/>
      <c r="G7" s="15"/>
      <c r="H7" s="23"/>
      <c r="I7" s="23"/>
      <c r="J7" s="23"/>
      <c r="K7" s="23"/>
      <c r="L7" s="23"/>
    </row>
    <row ht="30" r="8" spans="1:12" x14ac:dyDescent="0.25">
      <c r="A8" s="54"/>
      <c r="B8" s="6" t="s">
        <v>10</v>
      </c>
      <c r="C8" s="7" t="s">
        <v>24</v>
      </c>
      <c r="D8" s="4"/>
      <c r="E8" s="4" t="str">
        <f>IF(D8="Velmi dobré",10,IF(D8="Dobré",7.5,IF(D8="Dostatečné",5,IF(D8="Nedostatečné",2.5,"nezadáno"))))</f>
        <v>nezadáno</v>
      </c>
      <c r="F8" s="4"/>
      <c r="G8" s="15"/>
      <c r="H8" s="23"/>
      <c r="I8" s="23"/>
      <c r="J8" s="23"/>
      <c r="K8" s="23"/>
      <c r="L8" s="23"/>
    </row>
    <row ht="45" r="9" spans="1:12" x14ac:dyDescent="0.25">
      <c r="A9" s="54"/>
      <c r="B9" s="6" t="s">
        <v>11</v>
      </c>
      <c r="C9" s="7" t="s">
        <v>25</v>
      </c>
      <c r="D9" s="4"/>
      <c r="E9" s="4"/>
      <c r="F9" s="4"/>
      <c r="G9" s="15"/>
      <c r="H9" s="23"/>
      <c r="I9" s="23"/>
      <c r="J9" s="23"/>
      <c r="K9" s="23"/>
      <c r="L9" s="23"/>
    </row>
    <row r="10" spans="1:12" x14ac:dyDescent="0.25">
      <c r="A10" s="57" t="s">
        <v>48</v>
      </c>
      <c r="B10" s="57"/>
      <c r="C10" s="57"/>
      <c r="D10" s="57"/>
      <c r="E10" s="57"/>
      <c r="F10" s="57"/>
      <c r="G10" s="16"/>
      <c r="H10" s="51"/>
      <c r="I10" s="53"/>
      <c r="J10" s="53"/>
      <c r="K10" s="53"/>
      <c r="L10" s="52"/>
    </row>
    <row customHeight="1" ht="63" r="11" spans="1:12" x14ac:dyDescent="0.25">
      <c r="A11" s="56"/>
      <c r="B11" s="56"/>
      <c r="C11" s="56"/>
      <c r="D11" s="56"/>
      <c r="E11" s="56"/>
      <c r="F11" s="56"/>
      <c r="G11" s="16"/>
      <c r="H11" s="23"/>
      <c r="I11" s="23"/>
      <c r="J11" s="23"/>
      <c r="K11" s="23"/>
      <c r="L11" s="23"/>
    </row>
    <row hidden="1" ht="30" r="12" spans="1:12" x14ac:dyDescent="0.25">
      <c r="A12" s="1" t="s">
        <v>31</v>
      </c>
      <c r="B12" s="8">
        <f>COUNTIF(D2:D8,"Nedostatečné")+COUNTIF(D9,"Nevyhovuje")</f>
        <v>0</v>
      </c>
      <c r="H12" s="24"/>
      <c r="I12" s="24"/>
      <c r="J12" s="24"/>
      <c r="K12" s="24"/>
      <c r="L12" s="24"/>
    </row>
    <row r="13" spans="1:12" x14ac:dyDescent="0.25">
      <c r="A13" s="10" t="s">
        <v>33</v>
      </c>
      <c r="B13" s="8" t="str">
        <f>IF(OR(ISBLANK(D2),ISBLANK(D3),ISBLANK(D4),ISBLANK(D5),ISBLANK(D6),ISBLANK(D7),ISBLANK(D8),ISBLANK(D9)),"",SUM(E2:E8))</f>
        <v/>
      </c>
      <c r="H13" s="20" t="str">
        <f>IF(OR(ISBLANK(H2),ISBLANK(H3),ISBLANK(H4),ISBLANK(H5),ISBLANK(H6),ISBLANK(H7),ISBLANK(H8),ISBLANK(H9),ISBLANK(H11)),"",(SUM(H2:H9)+H11*2)/10)</f>
        <v/>
      </c>
      <c r="I13" s="21"/>
      <c r="J13" s="21" t="str">
        <f ref="J13:L13" si="0" t="shared">IF(OR(ISBLANK(J2),ISBLANK(J3),ISBLANK(J4),ISBLANK(J5),ISBLANK(J6),ISBLANK(J7),ISBLANK(J8),ISBLANK(J9),ISBLANK(J11)),"",ROUND((SUM(J2:J9)+J11*2)/10,0))</f>
        <v/>
      </c>
      <c r="K13" s="21" t="str">
        <f si="0" t="shared"/>
        <v/>
      </c>
      <c r="L13" s="21" t="str">
        <f si="0" t="shared"/>
        <v/>
      </c>
    </row>
    <row customHeight="1" ht="45" r="14" spans="1:12" x14ac:dyDescent="0.25">
      <c r="A14" s="9" t="s">
        <v>32</v>
      </c>
      <c r="B14" s="8" t="str">
        <f>IF(OR(ISBLANK(D2),ISBLANK(D3),ISBLANK(D4),ISBLANK(D5),ISBLANK(D6),ISBLANK(D7),ISBLANK(D8),ISBLANK(D9)),"",IF(B12=0,"Žádost splnila podmínky věcného hodnocení","Žádost nesplnila podmínky věcného hodnocení"))</f>
        <v/>
      </c>
      <c r="H14" s="48" t="s">
        <v>59</v>
      </c>
      <c r="I14" s="49"/>
      <c r="J14" s="50"/>
      <c r="K14" s="51" t="str">
        <f>IF(NOT(AND(ISNUMBER(I13),ISNUMBER(J13),ISNUMBER(K13),ISNUMBER(L13))),"",IF(SUM(I13:L13)=16,"arbitr",IF(AND(SUM(I13:L13)&gt;11,MIN(I13:L13)&gt;2),"hodnotitel",IF(AND(SUM(I13:L13)&gt;7,MIN(I13:L13)&gt;1),"náhradník","nepřijat"))))</f>
        <v/>
      </c>
      <c r="L14" s="52"/>
    </row>
  </sheetData>
  <mergeCells count="8">
    <mergeCell ref="H14:J14"/>
    <mergeCell ref="K14:L14"/>
    <mergeCell ref="H10:L10"/>
    <mergeCell ref="A3:A4"/>
    <mergeCell ref="A5:A6"/>
    <mergeCell ref="A7:A9"/>
    <mergeCell ref="A11:F11"/>
    <mergeCell ref="A10:F10"/>
  </mergeCells>
  <pageMargins bottom="0.78740157499999996" footer="0.3" header="0.3" left="0.7" right="0.7" top="0.78740157499999996"/>
  <pageSetup horizontalDpi="4294967294" orientation="portrait" paperSize="9" r:id="rId1" verticalDpi="0"/>
  <extLst>
    <ext xmlns:x14="http://schemas.microsoft.com/office/spreadsheetml/2009/9/main" uri="{CCE6A557-97BC-4b89-ADB6-D9C93CAAB3DF}">
      <x14:dataValidations xmlns:xm="http://schemas.microsoft.com/office/excel/2006/main" count="2" disablePrompts="1">
        <x14:dataValidation allowBlank="1" prompt="Kombin. kritérium" showErrorMessage="1" showInputMessage="1" type="list">
          <x14:formula1>
            <xm:f>List3!$A$1:$A$4</xm:f>
          </x14:formula1>
          <xm:sqref>D2:D8</xm:sqref>
        </x14:dataValidation>
        <x14:dataValidation allowBlank="1" prompt="Vylučovací kritérium" showErrorMessage="1" showInputMessage="1" type="list">
          <x14:formula1>
            <xm:f>List3!$B$1:$B$2</xm:f>
          </x14:formula1>
          <xm:sqref>D9</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K28"/>
  <sheetViews>
    <sheetView tabSelected="1" topLeftCell="A9" workbookViewId="0" zoomScale="70" zoomScaleNormal="70">
      <selection activeCell="B39" sqref="B39"/>
    </sheetView>
  </sheetViews>
  <sheetFormatPr defaultRowHeight="15" x14ac:dyDescent="0.25"/>
  <cols>
    <col min="1" max="1" customWidth="true" width="18.28515625" collapsed="false"/>
    <col min="2" max="2" customWidth="true" width="42.7109375" collapsed="false"/>
    <col min="3" max="3" customWidth="true" width="48.140625" collapsed="false"/>
    <col min="4" max="4" customWidth="true" width="17.28515625" collapsed="false"/>
    <col min="5" max="5" customWidth="true" width="174.7109375" collapsed="false"/>
  </cols>
  <sheetData>
    <row r="1" spans="1:11" x14ac:dyDescent="0.25">
      <c r="A1" s="37" t="s">
        <v>34</v>
      </c>
      <c r="B1" s="37" t="s">
        <v>35</v>
      </c>
      <c r="C1" s="38" t="s">
        <v>14</v>
      </c>
      <c r="D1" s="38" t="s">
        <v>18</v>
      </c>
      <c r="E1" s="38" t="s">
        <v>30</v>
      </c>
    </row>
    <row customHeight="1" ht="254.25" r="2" spans="1:11" x14ac:dyDescent="0.25">
      <c r="A2" s="39" t="s">
        <v>36</v>
      </c>
      <c r="B2" s="39" t="s">
        <v>37</v>
      </c>
      <c r="C2" s="40" t="s">
        <v>15</v>
      </c>
      <c r="D2" s="41" t="s">
        <v>50</v>
      </c>
      <c r="E2" s="41" t="s">
        <v>73</v>
      </c>
    </row>
    <row customHeight="1" ht="69" r="3" spans="1:11" x14ac:dyDescent="0.25">
      <c r="A3" s="60" t="s">
        <v>38</v>
      </c>
      <c r="B3" s="42" t="s">
        <v>39</v>
      </c>
      <c r="C3" s="43" t="s">
        <v>16</v>
      </c>
      <c r="D3" s="41" t="s">
        <v>49</v>
      </c>
      <c r="E3" s="41" t="s">
        <v>74</v>
      </c>
    </row>
    <row customHeight="1" ht="75.75" r="4" spans="1:11" x14ac:dyDescent="0.25">
      <c r="A4" s="60"/>
      <c r="B4" s="39" t="s">
        <v>40</v>
      </c>
      <c r="C4" s="43" t="s">
        <v>17</v>
      </c>
      <c r="D4" s="41" t="s">
        <v>50</v>
      </c>
      <c r="E4" s="41" t="s">
        <v>75</v>
      </c>
    </row>
    <row customHeight="1" ht="264" r="5" spans="1:11" x14ac:dyDescent="0.25">
      <c r="A5" s="61" t="s">
        <v>41</v>
      </c>
      <c r="B5" s="39" t="s">
        <v>42</v>
      </c>
      <c r="C5" s="43" t="s">
        <v>21</v>
      </c>
      <c r="D5" s="41" t="s">
        <v>50</v>
      </c>
      <c r="E5" s="41" t="s">
        <v>76</v>
      </c>
    </row>
    <row customHeight="1" ht="53.25" r="6" spans="1:11" x14ac:dyDescent="0.25">
      <c r="A6" s="61"/>
      <c r="B6" s="39" t="s">
        <v>43</v>
      </c>
      <c r="C6" s="43" t="s">
        <v>22</v>
      </c>
      <c r="D6" s="41" t="s">
        <v>49</v>
      </c>
      <c r="E6" s="41" t="s">
        <v>77</v>
      </c>
    </row>
    <row customHeight="1" ht="143.25" r="7" spans="1:11" x14ac:dyDescent="0.25">
      <c r="A7" s="60" t="s">
        <v>44</v>
      </c>
      <c r="B7" s="39" t="s">
        <v>52</v>
      </c>
      <c r="C7" s="43" t="s">
        <v>23</v>
      </c>
      <c r="D7" s="41" t="s">
        <v>49</v>
      </c>
      <c r="E7" s="41" t="s">
        <v>78</v>
      </c>
    </row>
    <row customHeight="1" ht="78.75" r="8" spans="1:11" x14ac:dyDescent="0.25">
      <c r="A8" s="60"/>
      <c r="B8" s="42" t="s">
        <v>53</v>
      </c>
      <c r="C8" s="43" t="s">
        <v>24</v>
      </c>
      <c r="D8" s="41" t="s">
        <v>50</v>
      </c>
      <c r="E8" s="41" t="s">
        <v>79</v>
      </c>
    </row>
    <row customHeight="1" ht="67.5" r="9" spans="1:11" x14ac:dyDescent="0.25">
      <c r="A9" s="60"/>
      <c r="B9" s="42" t="s">
        <v>45</v>
      </c>
      <c r="C9" s="43" t="s">
        <v>47</v>
      </c>
      <c r="D9" s="41" t="s">
        <v>49</v>
      </c>
      <c r="E9" s="41" t="s">
        <v>80</v>
      </c>
    </row>
    <row customHeight="1" ht="53.25" r="10" spans="1:11" x14ac:dyDescent="0.25">
      <c r="A10" s="60"/>
      <c r="B10" s="42" t="s">
        <v>46</v>
      </c>
      <c r="C10" s="43" t="s">
        <v>25</v>
      </c>
      <c r="D10" s="44" t="s">
        <v>19</v>
      </c>
      <c r="E10" s="41" t="s">
        <v>72</v>
      </c>
    </row>
    <row r="11" spans="1:11" x14ac:dyDescent="0.25">
      <c r="A11" s="62" t="s">
        <v>48</v>
      </c>
      <c r="B11" s="62"/>
      <c r="C11" s="62"/>
      <c r="D11" s="62"/>
      <c r="E11" s="62"/>
    </row>
    <row customHeight="1" ht="204.75" r="12" spans="1:11" x14ac:dyDescent="0.25">
      <c r="A12" s="63" t="s">
        <v>81</v>
      </c>
      <c r="B12" s="64"/>
      <c r="C12" s="64"/>
      <c r="D12" s="64"/>
      <c r="E12" s="65"/>
    </row>
    <row customHeight="1" hidden="1" ht="30" r="13" spans="1:11" x14ac:dyDescent="0.25">
      <c r="A13" s="45" t="s">
        <v>31</v>
      </c>
      <c r="B13" s="46">
        <f>COUNTIF(D2:D8,"Neschváleno")+COUNTIF(D10,"Nevyhovuje")</f>
        <v>0</v>
      </c>
      <c r="C13" s="47"/>
      <c r="D13" s="47"/>
      <c r="E13" s="47"/>
    </row>
    <row customHeight="1" ht="57" r="14" spans="1:11" x14ac:dyDescent="0.25">
      <c r="A14" s="37" t="s">
        <v>32</v>
      </c>
      <c r="B14" s="46" t="str">
        <f>IF(OR(ISBLANK(D2),ISBLANK(D3),ISBLANK(D4),ISBLANK(D5),ISBLANK(D6),ISBLANK(D7),ISBLANK(D8),ISBLANK(D9),ISBLANK(D10)),"",IF(B13=0,"Žádost splnila podmínky věcného hodnocení","Žádost nesplnila podmínky věcného hodnocení"))</f>
        <v>Žádost splnila podmínky věcného hodnocení</v>
      </c>
      <c r="C14" s="47"/>
      <c r="D14" s="47"/>
      <c r="E14" s="47"/>
      <c r="G14" s="26"/>
      <c r="H14" s="27"/>
      <c r="I14" s="27"/>
      <c r="J14" s="27"/>
      <c r="K14" s="27"/>
    </row>
    <row customHeight="1" ht="36" r="15" spans="1:11" x14ac:dyDescent="0.25">
      <c r="G15" s="58"/>
      <c r="H15" s="58"/>
      <c r="I15" s="58"/>
      <c r="J15" s="59"/>
      <c r="K15" s="59"/>
    </row>
    <row ht="30" r="18" spans="1:3" x14ac:dyDescent="0.25">
      <c r="A18" s="28" t="s">
        <v>32</v>
      </c>
      <c r="B18" s="29" t="s">
        <v>65</v>
      </c>
      <c r="C18" s="29"/>
    </row>
    <row r="19" spans="1:3" x14ac:dyDescent="0.25">
      <c r="A19" s="30"/>
      <c r="B19" s="30"/>
      <c r="C19" s="30"/>
    </row>
    <row r="20" spans="1:3" x14ac:dyDescent="0.25">
      <c r="A20" s="29"/>
      <c r="B20" s="29" t="s">
        <v>71</v>
      </c>
      <c r="C20" s="31"/>
    </row>
    <row r="21" spans="1:3" x14ac:dyDescent="0.25">
      <c r="A21" s="32" t="s">
        <v>66</v>
      </c>
      <c r="B21" s="33">
        <v>42647</v>
      </c>
      <c r="C21" s="34"/>
    </row>
    <row r="22" spans="1:3" x14ac:dyDescent="0.25">
      <c r="A22" s="35"/>
      <c r="B22" s="30"/>
      <c r="C22" s="36"/>
    </row>
    <row customHeight="1" ht="27.75" r="23" spans="1:3" x14ac:dyDescent="0.25">
      <c r="A23" s="34" t="s">
        <v>67</v>
      </c>
      <c r="B23" s="34" t="s">
        <v>68</v>
      </c>
      <c r="C23" s="8" t="s">
        <v>69</v>
      </c>
    </row>
    <row customHeight="1" ht="27" r="24" spans="1:3" x14ac:dyDescent="0.25">
      <c r="A24" s="8" t="s">
        <v>70</v>
      </c>
      <c r="B24" s="8"/>
      <c r="C24" s="8"/>
    </row>
    <row customHeight="1" ht="30" r="25" spans="1:3" x14ac:dyDescent="0.25">
      <c r="A25" s="8" t="s">
        <v>70</v>
      </c>
      <c r="B25" s="8"/>
      <c r="C25" s="8"/>
    </row>
    <row customHeight="1" ht="30.75" r="26" spans="1:3" x14ac:dyDescent="0.25">
      <c r="A26" s="8" t="s">
        <v>70</v>
      </c>
      <c r="B26" s="8"/>
      <c r="C26" s="8"/>
    </row>
    <row customHeight="1" ht="27.75" r="27" spans="1:3" x14ac:dyDescent="0.25">
      <c r="A27" s="8" t="s">
        <v>70</v>
      </c>
      <c r="B27" s="8"/>
      <c r="C27" s="8"/>
    </row>
    <row customHeight="1" ht="30.75" r="28" spans="1:3" x14ac:dyDescent="0.25">
      <c r="A28" s="8" t="s">
        <v>70</v>
      </c>
      <c r="B28" s="8"/>
      <c r="C28" s="8"/>
    </row>
  </sheetData>
  <mergeCells count="7">
    <mergeCell ref="G15:I15"/>
    <mergeCell ref="J15:K15"/>
    <mergeCell ref="A3:A4"/>
    <mergeCell ref="A5:A6"/>
    <mergeCell ref="A7:A10"/>
    <mergeCell ref="A11:E11"/>
    <mergeCell ref="A12:E12"/>
  </mergeCells>
  <pageMargins bottom="0.75" footer="0.3" header="0.3" left="0.25" right="0.25" top="0.75"/>
  <pageSetup fitToHeight="0" horizontalDpi="4294967294" orientation="landscape" paperSize="9" r:id="rId1" scale="44" verticalDpi="0"/>
  <extLst>
    <ext xmlns:x14="http://schemas.microsoft.com/office/spreadsheetml/2009/9/main" uri="{CCE6A557-97BC-4b89-ADB6-D9C93CAAB3DF}">
      <x14:dataValidations xmlns:xm="http://schemas.microsoft.com/office/excel/2006/main" count="2">
        <x14:dataValidation allowBlank="1" prompt="Vylučovací kritérium" showErrorMessage="1" showInputMessage="1" type="list">
          <x14:formula1>
            <xm:f>List3!$B$1:$B$2</xm:f>
          </x14:formula1>
          <xm:sqref>D10</xm:sqref>
        </x14:dataValidation>
        <x14:dataValidation allowBlank="1" prompt="Kombin. kritérium" showErrorMessage="1" showInputMessage="1" type="list">
          <x14:formula1>
            <xm:f>List3!$C$1:$C$3</xm:f>
          </x14:formula1>
          <xm:sqref>D2:D9</xm:sqref>
        </x14:dataValidation>
      </x14:dataValidations>
    </ext>
  </extLst>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5" x14ac:dyDescent="0.25"/>
  <cols>
    <col min="1" max="1" customWidth="true" width="18.28515625" collapsed="false"/>
    <col min="2" max="2" customWidth="true" width="16.0" collapsed="false"/>
    <col min="3" max="3" customWidth="true" width="31.7109375" collapsed="false"/>
  </cols>
  <sheetData>
    <row r="1" spans="1:3" x14ac:dyDescent="0.25">
      <c r="A1" t="s">
        <v>26</v>
      </c>
      <c r="B1" t="s">
        <v>19</v>
      </c>
      <c r="C1" t="s">
        <v>49</v>
      </c>
    </row>
    <row r="2" spans="1:3" x14ac:dyDescent="0.25">
      <c r="A2" t="s">
        <v>27</v>
      </c>
      <c r="B2" t="s">
        <v>20</v>
      </c>
      <c r="C2" t="s">
        <v>50</v>
      </c>
    </row>
    <row r="3" spans="1:3" x14ac:dyDescent="0.25">
      <c r="A3" t="s">
        <v>28</v>
      </c>
      <c r="C3" t="s">
        <v>51</v>
      </c>
    </row>
    <row r="4" spans="1:3" x14ac:dyDescent="0.25">
      <c r="A4" t="s">
        <v>29</v>
      </c>
    </row>
  </sheetData>
  <pageMargins bottom="0.78740157499999996" footer="0.3" header="0.3" left="0.7" right="0.7" top="0.787401574999999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4</vt:i4>
      </vt:variant>
    </vt:vector>
  </HeadingPairs>
  <TitlesOfParts>
    <vt:vector baseType="lpstr" size="4">
      <vt:lpstr>INFO</vt:lpstr>
      <vt:lpstr>Otevřené výzvy</vt:lpstr>
      <vt:lpstr>Uzavřené výzvy</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2016-10-04T14:01:25Z</cp:lastPrinted>
  <dcterms:modified xsi:type="dcterms:W3CDTF">2017-01-26T12:06:11Z</dcterms:modified>
</cp:coreProperties>
</file>