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activeTab="2" windowHeight="11310" windowWidth="18195" xWindow="480" yWindow="30"/>
  </bookViews>
  <sheets>
    <sheet name="INFO" r:id="rId1" sheetId="5"/>
    <sheet name="Otevřené výzvy" r:id="rId2" sheetId="1"/>
    <sheet name="Uzavřené výzvy" r:id="rId3" sheetId="4"/>
    <sheet name="List3" r:id="rId4" sheetId="3" state="hidden"/>
  </sheets>
  <calcPr calcId="145621"/>
</workbook>
</file>

<file path=xl/calcChain.xml><?xml version="1.0" encoding="utf-8"?>
<calcChain xmlns="http://schemas.openxmlformats.org/spreadsheetml/2006/main">
  <c i="1" l="1" r="L13"/>
  <c i="1" r="K13"/>
  <c i="1" r="J13"/>
  <c i="1" r="H13"/>
  <c i="1" l="1" r="K14"/>
  <c i="1" l="1" r="B12"/>
  <c i="1" r="B14" s="1"/>
  <c i="1" r="E8"/>
  <c i="1" r="E5"/>
  <c i="1" r="E7"/>
  <c i="1" r="E6"/>
  <c i="1" r="E4"/>
  <c i="1" r="E3"/>
  <c i="1" r="E2"/>
  <c i="1" r="B13" s="1"/>
</calcChain>
</file>

<file path=xl/sharedStrings.xml><?xml version="1.0" encoding="utf-8"?>
<sst xmlns="http://schemas.openxmlformats.org/spreadsheetml/2006/main" count="116" uniqueCount="82">
  <si>
    <t>Potřebnost (35)</t>
  </si>
  <si>
    <t>1 Vymezení problému a cílové skupiny (35)</t>
  </si>
  <si>
    <t>Účelnost (30)</t>
  </si>
  <si>
    <t>2 Cíle a konzistentnost (intervenční logika) projektu (25)</t>
  </si>
  <si>
    <t>3 Způsob ověření dosažení cíle projektu (5)</t>
  </si>
  <si>
    <t>Efektivnost a hospodárnost (20)</t>
  </si>
  <si>
    <t>4 Efektivita projektu, rozpočet (15)</t>
  </si>
  <si>
    <t>5 Adekvátnost monitorovacích indikátorů (5)</t>
  </si>
  <si>
    <t>Proveditelnost (15)</t>
  </si>
  <si>
    <t>6 Způsob zapojení cílové skupiny (5)</t>
  </si>
  <si>
    <t>7 Způsob realizace aktivit a jejich návaznost (10)</t>
  </si>
  <si>
    <t>8 Ověření administrativní, finanční a provozní kapacity žadatele (nebodované)</t>
  </si>
  <si>
    <t>Skupina kritérií
(max. počet bodů)</t>
  </si>
  <si>
    <t>Název kritéria
(max. počet bodů)</t>
  </si>
  <si>
    <t>Hlavní otázka</t>
  </si>
  <si>
    <t>Zaměřuje se projekt na problém/nedostatky, který/které je skutečně potřebné řešit a je cílová skupina adekvátní náplni projektu?</t>
  </si>
  <si>
    <t>Je cíl projektu nastaven správně a povedou zvolené klíčové aktivity a jejich výstupy k jeho splnění?</t>
  </si>
  <si>
    <t>Jak vhodný způsob pro ověření dosažení cíle žadatel v projektu nastavil?</t>
  </si>
  <si>
    <t>Slovní deskriptor</t>
  </si>
  <si>
    <t>Vyhovuje</t>
  </si>
  <si>
    <t>Nevyhovuje</t>
  </si>
  <si>
    <t>S ohledem na plánované a potřebné výstupy je navrženo efektivní a hospodárné použití zdrojů?</t>
  </si>
  <si>
    <t>Jak jsou nastaveny cílové hodnoty monitorovacích indikátorů?</t>
  </si>
  <si>
    <t>Jak adekvátně je cílová skupina zapojena v průběhu projektu?</t>
  </si>
  <si>
    <t>Jak vhodně byl zvolen způsob realizace aktivit a jejich vzájemná návaznost?</t>
  </si>
  <si>
    <t>Má žadatel administrativní, finanční a provozní kapacitu, aby byl schopen plánovaný projekt zajistit v souladu s relevantními pravidly OPZ?</t>
  </si>
  <si>
    <t>Velmi dobré</t>
  </si>
  <si>
    <t>Dobré</t>
  </si>
  <si>
    <t>Dostatečné</t>
  </si>
  <si>
    <t>Nedostatečné</t>
  </si>
  <si>
    <t>Slovní komentář</t>
  </si>
  <si>
    <t>Počet eliminačních deskriptorů</t>
  </si>
  <si>
    <t>Výsledek věcného hodnocení</t>
  </si>
  <si>
    <t>Bodový zisk</t>
  </si>
  <si>
    <t>Skupina kritérií</t>
  </si>
  <si>
    <t>Název kritéria</t>
  </si>
  <si>
    <t>Potřebnost</t>
  </si>
  <si>
    <t>1 Vymezení problému a cílové skupiny</t>
  </si>
  <si>
    <t>Účelnost</t>
  </si>
  <si>
    <t>2 Cíle a konzistentnost (intervenční logika) projektu</t>
  </si>
  <si>
    <t>3 Způsob ověření dosažení cíle projektu</t>
  </si>
  <si>
    <t>Efektivnost a hospodárnost</t>
  </si>
  <si>
    <t>4 Efektivita projektu, rozpočet</t>
  </si>
  <si>
    <t>5 Adekvátnost monitorovacích indikátorů</t>
  </si>
  <si>
    <t>Proveditelnost</t>
  </si>
  <si>
    <t>8 Řízení projektu</t>
  </si>
  <si>
    <t>9 Ověření administrativní, finanční a provozní kapacity žadatele</t>
  </si>
  <si>
    <t>Je vzhledem k délce a náročnosti projektu adekvátně nastaveno řízení projektu?</t>
  </si>
  <si>
    <t>Závěrečný komentář a návrh podmínek pro poskytnutí podpory</t>
  </si>
  <si>
    <t>Schváleno</t>
  </si>
  <si>
    <t>Schváleno s podmínkou realizace</t>
  </si>
  <si>
    <t>Neschváleno</t>
  </si>
  <si>
    <t>6 Způsob zapojení cílové skupiny</t>
  </si>
  <si>
    <t>7 Způsob realizace aktivit a jejich návaznost</t>
  </si>
  <si>
    <t>tabulka má listy pro otevřené a uzavřené výzvy (bez inovačních projektů)</t>
  </si>
  <si>
    <t>I</t>
  </si>
  <si>
    <t>A</t>
  </si>
  <si>
    <t>K</t>
  </si>
  <si>
    <t>V</t>
  </si>
  <si>
    <t>Výsledek kandidáta</t>
  </si>
  <si>
    <t>Soulad
s met.
OPZ</t>
  </si>
  <si>
    <t>vyplňují se pouze šedé buňky H-l pro otevřené výzvy (G-K pro uzavřené výzvy)</t>
  </si>
  <si>
    <t>šedé buňky ve sloupcích hodnocení D a F (D a E) + závěrečný komentář se zkopírují z hodnocení kandidáta</t>
  </si>
  <si>
    <t>výsledek v jednotlivých parametrech (metodika+I+A+K+V) se určí automaticky  (ale zobrazí se až po vyplnění všech dílčích bodů v příslušném sloupci)</t>
  </si>
  <si>
    <t>celkový výsledek kandidáta se určí automaticky  (ale zobrazí se až po vyplnění všech dílčích bodů ve sloupcích I+A+K+V)</t>
  </si>
  <si>
    <t xml:space="preserve"> Rozpočet vykazuje naddimenzovanost vůči cílům. Některé položky jsou nadhodnoceny a část z nich nebyla dostatečně podložena. Část s doporučením snížení rozpočtu v oblasti osobních nákladů vychází z celkového konceptu projektu, kdy hlavním cílem je tvorba a aplikace nového predikčního systému Kompas.  Část osobní náklady a z pohledu na jednotlivé aktivity:  KA 01 a KA 02 bez výhrad k úpravám v oblasti rozpočtu.  KA 03. Převážná část konkretizovaných výstupů aktivity (tři ze dvou, dalším je vzdělávání) spočívá v tvorbě metodiky. Metodika vždy pracuje s předstihem před ostatními aktivitami, je vstupním materiálem pro tvorbu ostatních produktů. Aktivita 03 zdokonaluje existující model na národní úrovni. Aktivita je naddimenzovaná jak časově (metodická oblast), tak personálně. Není důvod provozovat aktivitu ve stejné intenzitě stále plný počet měsíců do konce projektu. Finanční naddimenzování této KA bylo shledáno mj. i v důsledku porovnání s jinými KA obsahujícími tvorbu nových produktů. Vzhledem k výše uvedenému HK požaduje  snížit osobní náklady takto: Položka 11111 Expert odborný útvar MPSV, úspora 1 309 000,- Kč. Položka 11113 Expert  VÚPSV, úspora 2.221.932,- Kč. Položka 11115 Expert NVF snížit o  2.398 734  Kč  KA 04.  Převážná část konkretizovaných výstupů aktivity (tři ze dvou, dalším je vzdělávání) spočívá v tvorbě metodiky. Metodika vždy pracuje s předstihem před ostatními aktivitami, je vstupním materiálem pro tvorbu ostatních produktů. Aktivita 04 vytváří modely na regionální úrovni. Je rozprostřena po 45 měsíců a v závěrečné fázi již metodická část bude implementována a tím má provazbu na další KA. Bylo shledáno finanční a časové naddimenzování celé KA 04 podobně jako u KA 03..  KA 05 a KA 06. Jde také o výrazně metodické KA, avšak pracují jinak, než předchozí, se systémem a v dlouhodobých časových řadách a lze konstatovat, že jsou vůči cílům i celkově časově spíše podhodnoceny.  KA 07. Aktivita rozšíří stávající monitoring TP. Jedná se o úpravu existujícího procesu a nastavení způsobu agregace dat (dotazníková šetření). Chybí informace o zaměstnavatelské platformě (velikosti), kvůli porovnání náročnosti x nákladu. Jde o vysoce nákladnou aktivitu postrádající větší míru konkretizace. Právě v této KA mohla být popsána role všech zapojených partnerů. Zařazení Expertů ÚP ČR je relevantní, je realizátor a gestor monitoringu. I přes to však nebyly ozřejměny enormně vysoké úvazky, dimenzované se stejnou intenzitou po celou dobu aktivity 45 m. (vazba na cíl). HK požaduje zdůvodnit počet úvazků expertů ÚP ČR.  Další výhrada se týká externího vzdělávání, kdy segment komunikace a prezentace byl žadatelem přiměřeně zdůvodněn, položky 1143 a 1144 proto HK požaduje podrebněji popsat. KA 08. Vytvoření regionálních struktur (Barometr TP). V rámci aktivity není zcela jasná vzájemná kooperace jednotlivých subjektů, délka trvání je však přiměřená. Je zřetelně znát, že spolupráce spočívá zejména mezi MPSV a ÚP ČR. Aktivita spočívá zejména na ÚP ČR, regionální platformy hrají roli v předávání informací blíže nespecifikovánu (získávání znalostí), nelze posoudit objem, proto se v této KA jeví nadhodnocené úvazky a celkové zapojení krajských platforem. Opět jako u předchozí KA, chybí informace o zaměstnavatelské platformě (velikosti), kvůli porovnání náročnosti x nákladu. Protože jediný výstup, ve kterém lze krajské platformy, resp. jejich aktivní přínos, identifikovat, je Přehled dosažitelných regionálních informací.  HK požaduje snížit osobní náklady takto: Položka 11117 Senior expert krajské platformy o 25%, tedy o 20.067.840 Kč a položka 11118 Junior expert krajské platformy snížit také  o 25 %, tedy o 7.316.400 Kč .  KA 09 Verifikace modelem dosažených výstupů i KA 10 Kompas TP na rozdíl od dopředně neboli s předstihem pracujících KA, pracují již s výsledky a výstupy, což harmonogram respektuje. Rozložení týmů se v porovnání s aktivitami a výstupy jeví adekvátní.  KA 11 Rozšíření pracoviště MPSV. V aktivitě je uvedeno: S ohledem na komplexnost projektem řešené problematiky bude tato klíčová aktivita realizována členy realizačního týmu z řad pracovníků MPSV, VÚPSV, NVF a krajských platforem. Příloha č. 4 však akcentuje správně pouze MPSV, VÚPSV a NFV. HK nemá výhrady vůči úvazkům. Problematika položek 11121 a 11122:  i přes doložení v Příloze 2b není stále jasná působnosti dalších expertů v projektu. Existující portfolio expertů uvedených pod položkami 11111 až 11118 je pro projekt dostatečné, téměř až na hranici daného časového harmonogramu. HK požaduje  položky 11121 a 11122 zcela vyjmout z rozpočtu pro nejasnou vazbu na dosahování cílů a dostatečnou personální saturaci.  Nákupy na položkách 1132201 a 1132202 (PC a NTB) -  HK požaduje  doplnit minimální konfiguraci výpočetní techniky.Počet ks vybavení jednotlivých členů RT dále snížit dle omezení RT a to včetně vybavení kanceláře . Položku  1.1.4.2 Pracovní skupiny NVF HK požaduje zkrátit o polovinu, tedy o 255 000 Kč. Položku 11621 HK požaduje zdůvodnit. </t>
  </si>
  <si>
    <t>Žádost splnila podmínky věcného hodnocení</t>
  </si>
  <si>
    <t>Datum</t>
  </si>
  <si>
    <t>Funkce</t>
  </si>
  <si>
    <t xml:space="preserve">Jméno a příjmení </t>
  </si>
  <si>
    <t>Podpis</t>
  </si>
  <si>
    <t>člen HK</t>
  </si>
  <si>
    <t>Predikce trhu práce; reg. Č. CZ.03.1.54/0.0/0.0/15_122/0006097</t>
  </si>
  <si>
    <t>Popis problému, který projekt řeší, žadatel zpracoval dosti obecně, zejména z něj nebylo zcela zřejmé, nač projekt konkrétně naváže a v důsledku toho jaký objem práce bude představovat. Kvalita žádosti z hlediska tohoto kritéria se zlepšila doplněním tabulky s přehledem konkrétních výstupů předchozích projektů, na které projekt KOMPAS naváže. Ambicí projektu je tvorba systému udržitelných predikcí a monitoringu, a jeho inovativností je propojení národní a regionální úrovně, které je však popsáno velmi vágně. Analýza příčin i současného prostředí (vnitřní, vnější) není dostatečná. Problém je nicméně věrohodný, chybí však větší míra konkretizace řady částí. Pro realizaci projektu je vybrána relevantní CS, jejíž popis však má mezery. S kvantifikací CS a jejích složek (ovšem z hlediska překročení bagatelní podpory) se hodnotitel může seznámit až v popisu cílových hodnot indikátorů, zatímco v pasáži o CS její kvantifikace uvedena není.   Další stránkou mnohadimenzionálního projektu je naplňování kvalifikačních potřeb CS, které nelze zcela jasně porovnat se stávajícím stavem. Naopak je jasné, k čemu mají vést, co je cílem vzdělávání. Kontext (spolupracující organizace) není zcela jasný, řadu partnerů je možno považovat za krajskou platformu avšak bez bližší stratifikace. Chybí tak jednoznačný popis toho, kdo jsou a jakým způsobem budou krajské platformy zapojeny. Dále chybí konkretizace oblasti spolupracujících významných zaměstnavatelů. V realizační části žadatel postupuje velmi unifikovaným způsobem, není možné vyhodnotit jednotlivá zařazení expertů (úvazků) do jednotlivých témat/aktivit. Žadatel doplnil: Každý se tak bude podílet na více aktivitách a není tak explicitně vymezena jeho úzká specializace (nelze objektivně posoudit jeho objem práce/zapojení na daném tématu), dále je řečeno: toto uspořádání umožní nejen vysokou míru flexibility, ale i průběžnou vnitřní kontrolu realizovaných kroků (nelze vyhodnotit relevanci úvazků vůči jednotlivým aktivitám). Jde-li o nové pozice, jak uvedeno, projekt neobsahuje zmínku, jak bude specialisty získávat. HK požaduje doplnit  rozdělení  činností jednotlivých expertů a předpokládaný objem jejich  práce, včetně zdůvodnění. HK dále požaduje ozřejmit způsob, jakým budou specialisté vybíráni a specifikovat, jak bude zabezpečeno reálné přijetí stanoveného počtu  expertů (aby nedošlo ke komplikacím vzhledem k neschoposti přijetí stanoveného počtu expertů).</t>
  </si>
  <si>
    <t>Formulované tři hlavní cíle jsou pro projekt relevantní. Specifické cíle (dílčí podcíle) žadatel na výzvu hodnotitelů podrobněji popsal v doplňkových informacích, kde demonstruje zpracování cílů podle metodiky SMART. S tím však nelze zcela souhlasit. Cíle jsou sice vzájemně provázané a je z nich zřejmé, jaká je intervenční logika projektu, nicméně jejich měřitelnost zůstává diskutabilní, a to i po druhém upřesnění jejich měřitelnosti na základě dalšího vyžádání hodnotitelů.  Rozkrytý problém z části Jaké jsou příčiny a z části Příloha č. 5 má potenciál být do určité míry projektem odstraněn. Do určité míry proto, že zejména délka projektu není v souladu s celkovým záměrem. Projekt se vyznačuje vysokou obecností, nekonkrétností a nahuštěností témat, z nichž část by mohla být samostatným projektem. U části cílů není jisté, zda jsou v daném horizontu skutečně dosažitelné (Mapování trendů, Zajištění a příprava dat v národní i regionální úrovni, KA 02 a zejm. 05 a 06). HK požaduje doplnit dopad jednotlivých klíčových aktivit na CS a vyjádřit jej měřitelně.  HK dále požaduje, aby žadatel doplnil měřitelná kritéria, na základě kterých bude ověřovat naplnění výsledku a doloží tak rozdíl mezi výchozím a koncovým stavem a  praktický dopad celého projektu na koncového uživatele.</t>
  </si>
  <si>
    <t xml:space="preserve">Zvolené indikátory jsou pro projekt relevantní. Cílové hodnoty indikátorů 60000 a 62600 nejsou příliš vysoké, odpovídá to však charakteru projektu. Popis hodnot těchto indikátorů poskytuje dílčí informace o kvantifikaci CS, zvolené počty účastníků však nejsou v žádosti zdůvodněny. Podrobnější obsah a rozsah dokumentů projektu byly žadatelem na výzvu hodnotitelů doplněny; celkový rozsah projektem zpracovaných dokumentů však neodpovídá výši požadovaných prostředků (viz podmínka schválení u krit. 3.1).   Sada indikátorů je zvolena ve shodě s metodikou, cílová hodnota je obecně přiměřeně zdůvodněna, bagatelní podporu a její dosažení lze pouze odhadovat. S ostatními částmi projektu je tato část konzistentní. Dosažení cílových hodnot je vzhledem k délce projektu a rozpočtu v dané výši akceptovatelné s podmínkami. Co se týče cílové hodnoty indikátoru 60000, chybí vysvětlení, jakým způsobem byla cílová hodnota stanovena. Příloha Popis činnosti odborného pracoviště hovoří o čtyřech původních osobách (VÚPSV), dále o 10 osobách rozšiřovaného pracoviště MPSV. Dále k indikátoru 80500 a jeho cílové hodnotě: informace byla odpovídajícím způsobem doplněna přílohou Hodnoty indikátoru 80500.  HK požaduje zdůvodnit, jak byla stanovena cílová hodnota indikátorů 6.00.00 a 62.60.00. HK požaduje doplnit jakým způsobem budou jednotlivé materiály zveřejněny. </t>
  </si>
  <si>
    <t>Motivaci členů CS k zapojení do projektu žadatel předpokládá na základě pociťovaných potřeb při výkonu jejich práce. Volba CS odpovídá obsahu projektu, popis zapojení CS se však celkově pohybuje v úrovni obecných vyjádření. Zapojení jednotlivých skupin do projektu není zcela konkrétně specifikováno, proto lze obtížně posoudit jeho adekvátnost a intenzitu. Způsob práce s CS je rovněž popsán obecně.                                                                                                            Cílovými skupinami jsou jednak Instituce TP a jejich zaměstnanci a jednak Relevantní aktéři na TP a jejich zaměstnanci. Žadatel zvolil dvě relevantní cílové skupiny a dostatečné zapojení popisuje pouze u části (zaměstnavatelé, další aktéři a zejména partneři zůstali zcela bez stratifikace či popisu). Co se týče zapojených zaměstnanců subjektů, z projektu jasně nevyplynulo, zda jde o nové zaměstnance, současné zaměstnance, zda a jak by měli být do projektu získáváni/zváni, anebo jak budou do projektu vybíráni (jde o velmi důležité experty, kteří nemusejí být jednoduše dosažitelní). Není uvedeno definování jejich problémů, potřeb, lze na situaci usuzovat pouze obecně z různých částí projektu (zejm. Příloha 3). Cílové skupiny jsou převážně adekvátně saturovány vhodným vzděláváním, i když zdůvodněno pouze v obecné rovině a není zřejmý výchozí stav. Dále jsou CS velmi intenzivně zařazovány do téměř všech částí projektu (aktivit), které mají vazbu na podcíle projektu. Individuální rovina není akcentována vůbec. Naopak předpoklady pro odbornou práci s cílovými skupinami lze vyhodnotit jako odpovídající už z povahy zaměření žadatele. Nelze vyhodnotit, zda budou zohledňovány potřeby CS, není ani zmíněn zájem CS o vstup do projektu, tento aspekt projekt neřeší. Došlo k regulérní situaci kdy RT je zároveň i CS, avšak nic není uvedeno o kvalifikačních požadavcích (CS). HK požaduje  kvantifikovat  počet členů CS, kteří nedosáhnou na bagetelní podporu, ale jsou do projektu zapojeni  a dále je stratifikovat (zejména zaměstnavatele).</t>
  </si>
  <si>
    <r>
      <t>Výběr KA svědčí o odbornosti a orientaci žadatele v dané problematice, nicméně žadateli se nepodařilo zcela přesvědčivě doložit, že zvolené postupy budou efektivní a vyřeší identifikovaný problém (viz např. nákup velkého objemu dat IPSV, které bude nutno dále upravovat, přičemž žadatel nemá možnost nahlédnutí před uskutečněním koupě apod.). Zapojení RT není v popisu jednotlivých KA specifikováno dostatečně konkrétně. Odpovědnost jednotlivých subjektů za realizaci dané KA je sice uvedena, současně ale žadatel vždy zmiňuje i součinnost subjektů ostatních. Pro realizaci většiny věcných KA žadatel uvádí potřebu zapojení všech členů RT, bez bližšího upřesnění. Protože odbornost jednotlivých pozic expertů není v žádosti specifikována, neposkytuje popis KA dostatečné zdůvodnění pro zapojení RT v dané kapacitě. K dotazu hodnotitelů na nezbytnost doby trvání jednotlivých věcných KA žadatel neposkytl adekvátní vysvětlení; trvání většiny KA plánuje po celou dobu projektu. Značné nadhodnocení rozpočtu projektu je patrné mj. ze sumárních nákladů na jednotlivé KA ve vztahu k jejich obsahu.  Rozbor jednotlivých KA: KA 01 nemá vazbu na cíle/podcíle. Věcným obsahem (vyhodnocování) spadá jednoznačně do období předprojektových příprav, tj. jejímu obsahu odpovídá zjištění výstup v části Příčiny: ,,za jednu z hlavních příčin chybějících predikcí TP na regionální úrovni s odpovídající mírou spolehlivosti lze považovat neexistenci validních dat s dostatečným rozsahem a mírou podrobnosti'', dále zjištění, že modely zejména na regionální úrovni vykazují značnou míru nespolehlivosti, neumožňují anticipovat budoucí trendy a potřeby TP, viz analýza. Naopak její část Vyhodnocení praxe monitoringu zaměstnavatelů je v době 4 měsíců nerealizovatelná. (reálným výstupem je pouze proškolení, bez závažnějšího věcného dopadu na projekt, cíle).  KA 02 žádné výhrady, relevantní výstupy a adekvátní zapojení CS. KA 03 zdokonaluje model na národní úrovni, má relevantní výstupy a jejich převážná část spočívá v tvorbě metodiky. Metodika je základem pro další progres projektu, proto musí pracovat s předstihem. KA je časově či úvazkově naddimenzovaná.  KA 04 Tvorba modelů na regionální úrovni (pro kraje). Má relevantní výstupy, pouze opět spočívá převážně v tvorbě metodiky. Aktivita je časově či úvazkově naddimenzována. KA 05 a KA 06. Jde také o výrazně metodické KA, avšak pracují jinak, než předchozí, se systémem a v dlouhodobých časových řadách a lze konstatovat, že jsou vůči cílům i celkově časově podhodnoceny. Aktivity pracují zejména s daty a databázemi, jsou dostatečně personálně saturovány. KA 07. Aktivita rozšíří stávající monitoring TP. Jedná se o úpravu existujícího procesu a nastavení způsobu agregace dat (dotazníková šetření mezi zaměstnavateli). KA 08 vytvoření regionálních struktur. Aktivita s velmi obecným popisem, z něhož není jasné, jakou roli hrají zapojené subjekty (jasné u MPSV a ÚP ČR).   KA 09 Verifikace modelem dosažených výstupů i KA 10 Kompas TP na rozdíl od ,,dopředně" či ,,s předstihem'' pracujících KA, pracují již s výsledky a výstupy, což harmonogram respektuje. Rozložení týmů se v porovnání s aktivitami a výstupy jeví adekvátní. KA 10 Kompas (webová aplikace). Žadatel popsal tvorbu a implementaci webové podoby Kompasu velmi stručně, až nedostatečně. Chybí lepší charakteristika jeho vývoje a interaktivního prostředí, není zcela jasné, kdo mají být uživatelé a za jakých podmínek (příslušnost k určité cílové skupině, technická dostupnost, atd.)  KA 11 Rozšíření pracoviště MPSV. V aktivitě je uvedeno: S ohledem na komplexnost projektem řešené problematiky bude tato klíčová aktivita realizována členy realizačního týmu z řad pracovníků MPSV, VÚPSV, NVF a krajských platforem. Příloha č. 4 však akcentuje správně pouze MPSV, VÚPSV a NFV. KA 12 Není řešena odpovědnost za oblast managementu rizik, která byla definována jen úzce. Chybí lépe propracovaný vnitřní systém řízení.  KA 13 evaluace má význam až skutečně s nástupem Verifikace (KA 09) v červnu 2017 nejdříve. Jinak žadatel nezdůvodnil její časný nástup v období, kdy se pracuje s analýzami a metodiko</t>
    </r>
    <r>
      <rPr>
        <b/>
        <sz val="13"/>
        <rFont val="Calibri"/>
        <family val="2"/>
        <charset val="238"/>
        <scheme val="minor"/>
      </rPr>
      <t>u</t>
    </r>
    <r>
      <rPr>
        <sz val="13"/>
        <rFont val="Calibri"/>
        <family val="2"/>
        <charset val="238"/>
        <scheme val="minor"/>
      </rPr>
      <t>. HK požaduje lépe popsat dopad  KA 10 do praxe vzhledem k jeho uživatelské stránce.</t>
    </r>
  </si>
  <si>
    <t>Hlavním problémem žádosti je silně naddimenzovaný RT, který nadměrně zatěžuje rozpočet. Ani na opakovanou výzvu hodnotitelů k doložení nezbytnosti zapojení plánovaného počtu pozic a výše úvazků, žadatel toto uspokojivě nezdůvodnil. V druhé části doplňků žadatel uvedl, že rozsah velikosti úvazků RT koncipoval na základě obsahu projektu (celkového objemu prací) a ten rozdělil do činnosti příslušného množství pozic. Realizační tým má většinou téměř shodné popisy rolí (Příloha 2, doplněna Přílohou 2a), je velmi obtížné, prakticky nereálné posoudit jednotlivé experty (kvalifikační předpoklady) vůči jejich zařazení do daných aktivit. Žadatel tento fakt obecně zdůvodňuje, ale světlo do problému to nepřináší. Řízení projektu popsal žadatel v KA 12 pouze běžným způsobem; projekt s daným rozsahem a finančním objemem by však měl mít dokonalejší popis řízení. Na požadavek hodnotitelů žadatel doplnil organigram, který je však rovněž značně jednoduchý. Potřebné kvality nedosahuje ani management rizik. Ten byl v doplňujících materiálech rozšířen, pouze však o 1 riziko. Žadatel sice také dodatečně uvedl pravděpodobnost výskytu rizik, ohodnotil ji však u všech 5 identifikovaných rizik jako nízkou, dopad rizik na projekt jako malý a celkovou hodnotu všech rizik jako nízkou. Lze proto konstatovat podcenění rizik realizace, neboť projekt bude náročný na řízení, a to zejména vzhledem ke svému územnímu rozsahu, velkému množství partnerů a masivnímu RT.  Žadatel i s partnery mají potřebné odborné zázemí na to, aby zajistili realizaci projektu v souladu s pravidly OPZ.</t>
  </si>
  <si>
    <t>Žadatel má z titulu svého postavení a činnosti dostatečnou administrativní, finanční a provozní kapacitu pro realizaci předloženého projektu v souladu s relevantními pravidly OPZ. Žadatel rovněž disponuje odborným týmem, schopným zajistit kvalitní realizaci projektu. Kapacita splněna.</t>
  </si>
  <si>
    <r>
      <t xml:space="preserve">Projektem je řešen systém předvídání na TP a kvalifikačních předpokladů. Projekt vychází z velmi obecně analyzované situace, shrnuté prakticky pouze do stručného popisu. Je jen obecně a nekonkrétně vysvětleno, jak byl problém v minulosti řešen a jaké negativní dopady má tato situace na trh práce. Projekt je možno vyhodnotit jako potřebný, vícedimenzionální, avšak bez hlubšího propracování řady aspektů. Projekt se vyhnul předchozí roztříštěnosti v oblasti predikcí TP, avšak vyznačuje se vysokou mírou obecnosti, předimenzovanosti a realizace bude náročná z hlediska koordinace.Ústředním problémem žádosti je silně naddimenzovaný RT, který nadměrně zatěžuje rozpočet. Ani na opakovanou výzvu hodnotitelů k doložení nezbytnosti zapojení plánovaného počtu pozic a výše jejich úvazků, žadatel toto uspokojivě nezdůvodnil. Dle vyjádření žadatele vyšel při zpracování projektu z celkového objemu prací, který rozdělil do činnosti příslušného množství pozic. Tento postup však konkrétně nedoložil. Současně žadatel uvádí, že nemá definovanou specializaci jednotlivých expertů. 
Rozpočet projektu je značně nadhodnocený, proto Hk přistoupila k omezení kapacity RT u jednotlivých partnerů (podrobně viz krit. 3.1). Smyslem je uvést rozpočet do souladu s obsahem projektu.  
CS je pro projekt relevantní, její popis však má mezery. Počty účastníků projektu z různých složek CS nejsou v žádosti zdůvodněny a popis zapojení CS se celkově pohybuje na obecné úrovni.
Výstupy projektu budou mít dopad do řady oblastí a mohou zkvalitnit práci několika rezortů. Lze předpokládat, že pro následné vyhodnocení úspěšnosti projektu bude k dispozici dostatek objektivních dat. Měřitelnost projektových cílů však není spolehlivě vyjádřena a žadatel ani na výzvu hodnotitelů neuvedl kritéria pro změření dosažené změny. Výběr KA svědčí o odbornosti žadatele, nicméně nepodařilo se zcela přesvědčivě doložit, že zvolené postupy vyřeší identifikovaný problém. Poměr výstupů KA k požadovaným prostředkům není efektivní. 
  </t>
    </r>
    <r>
      <rPr>
        <b/>
        <sz val="13"/>
        <rFont val="Calibri"/>
        <family val="2"/>
        <charset val="238"/>
        <scheme val="minor"/>
      </rPr>
      <t xml:space="preserve">HK doporučuje projekt k podpoře s podmínkou zapracování výše uvedených připomínek. </t>
    </r>
  </si>
  <si>
    <t>Výstupy projektu budou mít dopad do řady oblastí a mohou zkvalitnit práci několika rezortů. Lze také předpokládat, že pro následné vyhodnocení úspěšnosti projektu bude k dispozici dostatek objektivních dat. Žadatel však ani na výzvu hodnotitelů neuvedl kritéria, kterými bude dosažená změna měřitelná, aby mohl být zjištěn kvalitativní i kvantitativní posun mezi výchozí situací a cílovým stavem po realizaci projektu. Tak, jak je změna v žádosti popsána, není v odpovídajícím poměru k požadovaným prostředkům, protože je vztažena především k výstupům KA (dokumentům zpracovaným v rámci projektu a proškolení jeho účastníků). Časová náročnost těchto činností však neodpovídá výši zapojení RT. Evaluace v rámci KA 13 je popsána pouze běžným způsobem a bude řešena dodávkou služby. Kritéria, která mají změřit změnu a podle kterých by mělo být možné identifikovat dosažení cílů/podcílů, jsou tato: - seznam nejvýznamnějších potencionálních uživatelů; soubor identifikovaných požadavků - čtyři analytické materiály zpřesňující modely (nastavení parametrů),  - zdokonalený národní predikční model a nových 14 regionálních modelů, - datové soubory z dat ISPV, VŠPS, SŠ, VOŠ a VŠ, z dat o nezaměstnaných z databáze ÚP ČR, - jednotný celostátně uplatňovaný formulář s jednotnými parametry, - metodika pro standardizaci informací, vytvořená struktura - Barometr trhu práce v regionech - verifikované výstupy modelů na národní a regionálních úrovních, 15 verifikačních výstupů, - závěrečná analytická zpráva obsahující pětiletou predikci (roky 2020 ? 2024),  - webová aplikace - Rozšířené odborné pracoviště na MPSV. HK požaduje doplnit kritéria pro ověření kvalitativního i kvantitativního posunu mezi výchozí situací a cílovým stavem po realizaci projektu, viz předchozí kritérium. HK dále požaduje doplnit dopad vzdělávání  CS do její praktické činnosti a dále do fungování spolupráce na krajských platformách  v rámci memorand v období udržitelnosti.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</si>
</sst>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7" x14ac:knownFonts="1">
    <font>
      <sz val="11"/>
      <color theme="1"/>
      <name val="Calibri"/>
      <family val="2"/>
      <charset val="238"/>
      <scheme val="minor"/>
    </font>
    <font>
      <sz val="12"/>
      <color theme="1"/>
      <name val="Calibri"/>
      <family val="2"/>
      <charset val="238"/>
      <scheme val="minor"/>
    </font>
    <font>
      <sz val="13"/>
      <name val="Calibri"/>
      <family val="2"/>
      <charset val="238"/>
      <scheme val="minor"/>
    </font>
    <font>
      <b/>
      <sz val="11"/>
      <color theme="1"/>
      <name val="Calibri"/>
      <family val="2"/>
      <charset val="238"/>
      <scheme val="minor"/>
    </font>
    <font>
      <sz val="11"/>
      <name val="Calibri"/>
      <family val="2"/>
      <charset val="238"/>
      <scheme val="minor"/>
    </font>
    <font>
      <b/>
      <sz val="13"/>
      <name val="Calibri"/>
      <family val="2"/>
      <charset val="238"/>
      <scheme val="minor"/>
    </font>
    <font>
      <sz val="13"/>
      <color theme="1"/>
      <name val="Calibri"/>
      <family val="2"/>
      <charset val="238"/>
      <scheme val="minor"/>
    </font>
  </fonts>
  <fills count="7">
    <fill>
      <patternFill patternType="none"/>
    </fill>
    <fill>
      <patternFill patternType="gray125"/>
    </fill>
    <fill>
      <patternFill patternType="solid">
        <fgColor theme="4"/>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0000"/>
        <bgColor indexed="64"/>
      </patternFill>
    </fill>
    <fill>
      <patternFill patternType="solid">
        <fgColor theme="0" tint="-0.149967955565050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s>
  <cellStyleXfs count="1">
    <xf borderId="0" fillId="0" fontId="0" numFmtId="0"/>
  </cellStyleXfs>
  <cellXfs count="101">
    <xf borderId="0" fillId="0" fontId="0" numFmtId="0" xfId="0"/>
    <xf applyAlignment="1" applyBorder="1" applyFill="1" borderId="1" fillId="2" fontId="0" numFmtId="0" xfId="0">
      <alignment wrapText="1"/>
    </xf>
    <xf applyAlignment="1" applyBorder="1" borderId="1" fillId="0" fontId="0" numFmtId="0" xfId="0">
      <alignment vertical="center"/>
    </xf>
    <xf applyAlignment="1" applyBorder="1" applyNumberFormat="1" borderId="1" fillId="0" fontId="0" numFmtId="0" xfId="0">
      <alignment vertical="top" wrapText="1"/>
    </xf>
    <xf applyBorder="1" applyFill="1" borderId="1" fillId="3" fontId="0" numFmtId="0" xfId="0"/>
    <xf applyAlignment="1" applyBorder="1" applyFill="1" borderId="1" fillId="3" fontId="0" numFmtId="0" xfId="0">
      <alignment wrapText="1"/>
    </xf>
    <xf applyAlignment="1" applyBorder="1" borderId="1" fillId="0" fontId="0" numFmtId="0" xfId="0">
      <alignment vertical="center" wrapText="1"/>
    </xf>
    <xf applyAlignment="1" applyBorder="1" borderId="1" fillId="0" fontId="0" numFmtId="0" xfId="0">
      <alignment wrapText="1"/>
    </xf>
    <xf applyBorder="1" borderId="1" fillId="0" fontId="0" numFmtId="0" xfId="0"/>
    <xf applyAlignment="1" applyBorder="1" applyFill="1" borderId="1" fillId="4" fontId="0" numFmtId="0" xfId="0">
      <alignment wrapText="1"/>
    </xf>
    <xf applyBorder="1" applyFill="1" borderId="1" fillId="4" fontId="0" numFmtId="0" xfId="0"/>
    <xf applyAlignment="1" borderId="0" fillId="0" fontId="0" numFmtId="0" xfId="0">
      <alignment vertical="center"/>
    </xf>
    <xf applyAlignment="1" applyFill="1" borderId="0" fillId="5" fontId="0" numFmtId="0" xfId="0">
      <alignment vertical="center"/>
    </xf>
    <xf applyFill="1" borderId="0" fillId="5" fontId="0" numFmtId="0" xfId="0"/>
    <xf applyAlignment="1" applyBorder="1" applyFill="1" borderId="0" fillId="0" fontId="0" numFmtId="0" xfId="0">
      <alignment wrapText="1"/>
    </xf>
    <xf applyBorder="1" applyFill="1" borderId="0" fillId="0" fontId="0" numFmtId="0" xfId="0"/>
    <xf applyAlignment="1" applyBorder="1" applyFill="1" borderId="0" fillId="0" fontId="0" numFmtId="0" xfId="0">
      <alignment horizontal="left" vertical="top"/>
    </xf>
    <xf applyFill="1" borderId="0" fillId="0" fontId="0" numFmtId="0" xfId="0"/>
    <xf applyBorder="1" applyFill="1" borderId="2" fillId="0" fontId="0" numFmtId="0" xfId="0"/>
    <xf applyAlignment="1" applyBorder="1" applyFill="1" applyNumberFormat="1" borderId="1" fillId="4" fontId="0" numFmtId="49" xfId="0">
      <alignment wrapText="1"/>
    </xf>
    <xf applyAlignment="1" applyBorder="1" applyNumberFormat="1" borderId="1" fillId="0" fontId="0" numFmtId="164" xfId="0">
      <alignment horizontal="center" vertical="center"/>
    </xf>
    <xf applyAlignment="1" applyBorder="1" applyNumberFormat="1" borderId="1" fillId="0" fontId="0" numFmtId="1" xfId="0">
      <alignment horizontal="center" vertical="center"/>
    </xf>
    <xf applyAlignment="1" applyBorder="1" applyFill="1" borderId="1" fillId="4" fontId="0" numFmtId="0" xfId="0">
      <alignment horizontal="center" vertical="center"/>
    </xf>
    <xf applyAlignment="1" applyBorder="1" applyFill="1" borderId="1" fillId="6" fontId="0" numFmtId="0" xfId="0">
      <alignment horizontal="center" vertical="center"/>
    </xf>
    <xf applyAlignment="1" applyBorder="1" borderId="1" fillId="0" fontId="0" numFmtId="0" xfId="0">
      <alignment horizontal="center" vertical="center"/>
    </xf>
    <xf applyAlignment="1" applyFill="1" borderId="0" fillId="0" fontId="0" numFmtId="0" xfId="0">
      <alignment vertical="center"/>
    </xf>
    <xf applyBorder="1" borderId="6" fillId="0" fontId="0" numFmtId="0" xfId="0"/>
    <xf applyFont="1" borderId="0" fillId="0" fontId="1" numFmtId="0" xfId="0"/>
    <xf applyAlignment="1" applyBorder="1" applyNumberFormat="1" borderId="0" fillId="0" fontId="0" numFmtId="49" xfId="0">
      <alignment horizontal="center" vertical="center" wrapText="1"/>
    </xf>
    <xf applyAlignment="1" applyBorder="1" borderId="0" fillId="0" fontId="0" numFmtId="0" xfId="0">
      <alignment horizontal="center" vertical="center"/>
    </xf>
    <xf applyAlignment="1" applyBorder="1" applyFill="1" applyFont="1" borderId="1" fillId="4" fontId="4" numFmtId="0" xfId="0">
      <alignment wrapText="1"/>
    </xf>
    <xf applyBorder="1" applyFont="1" borderId="1" fillId="0" fontId="4" numFmtId="0" xfId="0"/>
    <xf applyFont="1" borderId="0" fillId="0" fontId="4" numFmtId="0" xfId="0"/>
    <xf applyAlignment="1" applyFont="1" borderId="0" fillId="0" fontId="3" numFmtId="0" xfId="0">
      <alignment wrapText="1"/>
    </xf>
    <xf applyFont="1" borderId="0" fillId="0" fontId="3" numFmtId="0" xfId="0"/>
    <xf applyBorder="1" applyFont="1" borderId="11" fillId="0" fontId="3" numFmtId="0" xfId="0"/>
    <xf applyBorder="1" borderId="7" fillId="0" fontId="0" numFmtId="0" xfId="0"/>
    <xf applyBorder="1" applyNumberFormat="1" borderId="1" fillId="0" fontId="0" numFmtId="14" xfId="0"/>
    <xf applyBorder="1" borderId="8" fillId="0" fontId="0" numFmtId="0" xfId="0"/>
    <xf applyBorder="1" borderId="4" fillId="0" fontId="0" numFmtId="0" xfId="0"/>
    <xf applyBorder="1" borderId="11" fillId="0" fontId="0" numFmtId="0" xfId="0"/>
    <xf applyAlignment="1" applyBorder="1" applyFill="1" applyFont="1" borderId="1" fillId="4" fontId="2" numFmtId="0" xfId="0">
      <alignment wrapText="1"/>
    </xf>
    <xf applyBorder="1" applyFill="1" applyFont="1" borderId="1" fillId="4" fontId="2" numFmtId="0" xfId="0"/>
    <xf applyAlignment="1" applyBorder="1" applyFont="1" borderId="1" fillId="0" fontId="2" numFmtId="0" xfId="0">
      <alignment vertical="center"/>
    </xf>
    <xf applyAlignment="1" applyBorder="1" applyFont="1" applyNumberFormat="1" borderId="1" fillId="0" fontId="2" numFmtId="0" xfId="0">
      <alignment wrapText="1"/>
    </xf>
    <xf applyAlignment="1" applyBorder="1" applyFill="1" applyFont="1" borderId="1" fillId="3" fontId="2" numFmtId="0" xfId="0">
      <alignment wrapText="1"/>
    </xf>
    <xf applyAlignment="1" applyBorder="1" applyFont="1" borderId="1" fillId="0" fontId="2" numFmtId="0" xfId="0">
      <alignment vertical="center" wrapText="1"/>
    </xf>
    <xf applyAlignment="1" applyBorder="1" applyFont="1" borderId="1" fillId="0" fontId="2" numFmtId="0" xfId="0">
      <alignment wrapText="1"/>
    </xf>
    <xf applyAlignment="1" applyBorder="1" applyFont="1" borderId="7" fillId="0" fontId="2" numFmtId="0" xfId="0">
      <alignment vertical="center"/>
    </xf>
    <xf applyAlignment="1" applyBorder="1" applyFont="1" borderId="7" fillId="0" fontId="2" numFmtId="0" xfId="0">
      <alignment wrapText="1"/>
    </xf>
    <xf applyAlignment="1" applyBorder="1" applyFill="1" applyFont="1" borderId="7" fillId="3" fontId="2" numFmtId="0" xfId="0">
      <alignment wrapText="1"/>
    </xf>
    <xf applyAlignment="1" applyBorder="1" applyFont="1" borderId="12" fillId="0" fontId="2" numFmtId="0" xfId="0">
      <alignment horizontal="left" vertical="center"/>
    </xf>
    <xf applyAlignment="1" applyBorder="1" applyFont="1" borderId="13" fillId="0" fontId="2" numFmtId="0" xfId="0">
      <alignment vertical="center"/>
    </xf>
    <xf applyAlignment="1" applyBorder="1" applyFont="1" borderId="13" fillId="0" fontId="2" numFmtId="0" xfId="0">
      <alignment wrapText="1"/>
    </xf>
    <xf applyAlignment="1" applyBorder="1" applyFill="1" applyFont="1" borderId="9" fillId="3" fontId="2" numFmtId="0" xfId="0">
      <alignment wrapText="1"/>
    </xf>
    <xf applyAlignment="1" applyBorder="1" applyFill="1" applyFont="1" borderId="10" fillId="3" fontId="2" numFmtId="0" xfId="0">
      <alignment wrapText="1"/>
    </xf>
    <xf applyAlignment="1" applyBorder="1" applyFont="1" borderId="14" fillId="0" fontId="2" numFmtId="0" xfId="0">
      <alignment horizontal="left" vertical="center" wrapText="1"/>
    </xf>
    <xf applyAlignment="1" applyBorder="1" applyFont="1" borderId="6" fillId="0" fontId="2" numFmtId="0" xfId="0">
      <alignment vertical="center"/>
    </xf>
    <xf applyAlignment="1" applyBorder="1" applyFont="1" borderId="6" fillId="0" fontId="2" numFmtId="0" xfId="0">
      <alignment wrapText="1"/>
    </xf>
    <xf applyAlignment="1" applyBorder="1" applyFill="1" applyFont="1" borderId="11" fillId="3" fontId="2" numFmtId="0" xfId="0">
      <alignment wrapText="1"/>
    </xf>
    <xf applyAlignment="1" applyBorder="1" applyFont="1" borderId="8" fillId="0" fontId="2" numFmtId="0" xfId="0">
      <alignment horizontal="left" vertical="center" wrapText="1"/>
    </xf>
    <xf applyAlignment="1" applyBorder="1" applyFont="1" borderId="8" fillId="0" fontId="2" numFmtId="0" xfId="0">
      <alignment vertical="center"/>
    </xf>
    <xf applyAlignment="1" applyBorder="1" applyFont="1" borderId="8" fillId="0" fontId="2" numFmtId="0" xfId="0">
      <alignment wrapText="1"/>
    </xf>
    <xf applyAlignment="1" applyBorder="1" applyFill="1" applyFont="1" borderId="8" fillId="3" fontId="2" numFmtId="0" xfId="0">
      <alignment wrapText="1"/>
    </xf>
    <xf applyAlignment="1" applyBorder="1" applyFont="1" borderId="12" fillId="0" fontId="2" numFmtId="0" xfId="0">
      <alignment vertical="center"/>
    </xf>
    <xf applyAlignment="1" applyBorder="1" applyFont="1" borderId="9" fillId="0" fontId="2" numFmtId="0" xfId="0">
      <alignment wrapText="1"/>
    </xf>
    <xf applyAlignment="1" applyBorder="1" applyFill="1" applyFont="1" borderId="5" fillId="3" fontId="2" numFmtId="0" xfId="0">
      <alignment wrapText="1"/>
    </xf>
    <xf applyAlignment="1" applyBorder="1" applyFont="1" borderId="14" fillId="0" fontId="2" numFmtId="0" xfId="0">
      <alignment vertical="center" wrapText="1"/>
    </xf>
    <xf applyAlignment="1" applyBorder="1" applyFont="1" borderId="11" fillId="0" fontId="2" numFmtId="0" xfId="0">
      <alignment wrapText="1"/>
    </xf>
    <xf applyAlignment="1" applyBorder="1" applyFont="1" borderId="8" fillId="0" fontId="2" numFmtId="0" xfId="0">
      <alignment vertical="center" wrapText="1"/>
    </xf>
    <xf applyBorder="1" borderId="3" fillId="0" fontId="0" numFmtId="0" xfId="0"/>
    <xf applyBorder="1" applyFill="1" borderId="1" fillId="0" fontId="0" numFmtId="0" xfId="0"/>
    <xf applyBorder="1" borderId="5" fillId="0" fontId="0" numFmtId="0" xfId="0"/>
    <xf applyBorder="1" borderId="0" fillId="0" fontId="0" numFmtId="0" xfId="0"/>
    <xf applyAlignment="1" applyBorder="1" applyFont="1" borderId="14" fillId="0" fontId="6" numFmtId="0" xfId="0">
      <alignment horizontal="left" vertical="center" wrapText="1"/>
    </xf>
    <xf applyAlignment="1" applyBorder="1" applyFont="1" borderId="6" fillId="0" fontId="6" numFmtId="0" xfId="0">
      <alignment vertical="center"/>
    </xf>
    <xf applyAlignment="1" applyBorder="1" applyFont="1" borderId="6" fillId="0" fontId="6" numFmtId="0" xfId="0">
      <alignment wrapText="1"/>
    </xf>
    <xf applyAlignment="1" applyBorder="1" applyNumberFormat="1" borderId="3" fillId="0" fontId="0" numFmtId="49" xfId="0">
      <alignment horizontal="center" vertical="center" wrapText="1"/>
    </xf>
    <xf applyAlignment="1" applyBorder="1" applyNumberFormat="1" borderId="4" fillId="0" fontId="0" numFmtId="49" xfId="0">
      <alignment horizontal="center" vertical="center" wrapText="1"/>
    </xf>
    <xf applyAlignment="1" applyBorder="1" applyNumberFormat="1" borderId="5" fillId="0" fontId="0" numFmtId="49" xfId="0">
      <alignment horizontal="center" vertical="center" wrapText="1"/>
    </xf>
    <xf applyAlignment="1" applyBorder="1" borderId="3" fillId="0" fontId="0" numFmtId="0" xfId="0">
      <alignment horizontal="center" vertical="center"/>
    </xf>
    <xf applyAlignment="1" applyBorder="1" borderId="5" fillId="0" fontId="0" numFmtId="0" xfId="0">
      <alignment horizontal="center" vertical="center"/>
    </xf>
    <xf applyAlignment="1" applyBorder="1" borderId="4" fillId="0" fontId="0" numFmtId="0" xfId="0">
      <alignment horizontal="center" vertical="center"/>
    </xf>
    <xf applyAlignment="1" applyBorder="1" borderId="1" fillId="0" fontId="0" numFmtId="0" xfId="0">
      <alignment horizontal="left" vertical="center"/>
    </xf>
    <xf applyAlignment="1" applyBorder="1" borderId="1" fillId="0" fontId="0" numFmtId="0" xfId="0">
      <alignment horizontal="left" vertical="center" wrapText="1"/>
    </xf>
    <xf applyAlignment="1" applyBorder="1" applyFill="1" borderId="1" fillId="3" fontId="0" numFmtId="0" xfId="0">
      <alignment horizontal="left" vertical="top"/>
    </xf>
    <xf applyAlignment="1" applyBorder="1" applyFill="1" borderId="1" fillId="4" fontId="0" numFmtId="0" xfId="0">
      <alignment horizontal="left" vertical="top"/>
    </xf>
    <xf applyAlignment="1" applyBorder="1" applyNumberFormat="1" borderId="0" fillId="0" fontId="0" numFmtId="49" xfId="0">
      <alignment horizontal="center" vertical="center" wrapText="1"/>
    </xf>
    <xf applyAlignment="1" applyBorder="1" borderId="0" fillId="0" fontId="0" numFmtId="0" xfId="0">
      <alignment horizontal="center" vertical="center"/>
    </xf>
    <xf applyAlignment="1" applyBorder="1" applyFont="1" borderId="1" fillId="0" fontId="2" numFmtId="0" xfId="0">
      <alignment horizontal="left" vertical="center"/>
    </xf>
    <xf applyAlignment="1" applyBorder="1" applyFont="1" borderId="7" fillId="0" fontId="2" numFmtId="0" xfId="0">
      <alignment horizontal="left" vertical="center"/>
    </xf>
    <xf applyAlignment="1" applyBorder="1" applyFont="1" borderId="3" fillId="0" fontId="2" numFmtId="0" xfId="0">
      <alignment horizontal="left" vertical="center"/>
    </xf>
    <xf applyAlignment="1" applyBorder="1" applyFill="1" applyFont="1" borderId="1" fillId="4" fontId="2" numFmtId="0" xfId="0">
      <alignment horizontal="left" vertical="top"/>
    </xf>
    <xf applyAlignment="1" applyBorder="1" applyFill="1" applyFont="1" borderId="3" fillId="3" fontId="2" numFmtId="0" xfId="0">
      <alignment horizontal="left" vertical="top" wrapText="1"/>
    </xf>
    <xf applyAlignment="1" applyBorder="1" applyFill="1" applyFont="1" borderId="4" fillId="3" fontId="2" numFmtId="0" xfId="0">
      <alignment horizontal="left" vertical="top" wrapText="1"/>
    </xf>
    <xf applyAlignment="1" applyBorder="1" applyFill="1" applyFont="1" borderId="5" fillId="3" fontId="2" numFmtId="0" xfId="0">
      <alignment horizontal="left" vertical="top" wrapText="1"/>
    </xf>
    <xf applyAlignment="1" applyBorder="1" applyFill="1" applyFont="1" borderId="9" fillId="3" fontId="2" numFmtId="0" xfId="0">
      <alignment horizontal="center" wrapText="1"/>
    </xf>
    <xf applyAlignment="1" applyBorder="1" applyFill="1" applyFont="1" borderId="10" fillId="3" fontId="2" numFmtId="0" xfId="0">
      <alignment horizontal="center" wrapText="1"/>
    </xf>
    <xf applyAlignment="1" applyBorder="1" applyFill="1" applyFont="1" borderId="11" fillId="3" fontId="2" numFmtId="0" xfId="0">
      <alignment horizontal="center" wrapText="1"/>
    </xf>
    <xf applyAlignment="1" applyBorder="1" applyFill="1" applyFont="1" borderId="7" fillId="3" fontId="2" numFmtId="0" xfId="0">
      <alignment horizontal="center" wrapText="1"/>
    </xf>
    <xf applyAlignment="1" applyBorder="1" applyFill="1" applyFont="1" borderId="8" fillId="3" fontId="2" numFmtId="0" xfId="0">
      <alignment horizontal="center" wrapText="1"/>
    </xf>
  </cellXfs>
  <cellStyles count="1">
    <cellStyle builtinId="0" name="Normální" xfId="0"/>
  </cellStyles>
  <dxfs count="0"/>
  <tableStyles count="0" defaultPivotStyle="PivotStyleLight16"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
<Relationship Id="rId1" Target="worksheets/sheet1.xml" Type="http://schemas.openxmlformats.org/officeDocument/2006/relationships/worksheet"/>
<Relationship Id="rId2" Target="worksheets/sheet2.xml" Type="http://schemas.openxmlformats.org/officeDocument/2006/relationships/worksheet"/>
<Relationship Id="rId3" Target="worksheets/sheet3.xml" Type="http://schemas.openxmlformats.org/officeDocument/2006/relationships/worksheet"/>
<Relationship Id="rId4" Target="worksheets/sheet4.xml" Type="http://schemas.openxmlformats.org/officeDocument/2006/relationships/worksheet"/>
<Relationship Id="rId5" Target="theme/theme1.xml" Type="http://schemas.openxmlformats.org/officeDocument/2006/relationships/theme"/>
<Relationship Id="rId6" Target="styles.xml" Type="http://schemas.openxmlformats.org/officeDocument/2006/relationships/styles"/>
<Relationship Id="rId7" Target="sharedStrings.xml" Type="http://schemas.openxmlformats.org/officeDocument/2006/relationships/sharedStrings"/>
<Relationship Id="rId8" Target="calcChain.xml" Type="http://schemas.openxmlformats.org/officeDocument/2006/relationships/calcChain"/>
</Relationships>

</file>

<file path=xl/theme/theme1.xml><?xml version="1.0" encoding="utf-8"?>
<a:theme xmlns:a="http://schemas.openxmlformats.org/drawingml/2006/main" name="Motiv systému Office">
  <a:themeElements>
    <a:clrScheme name="Kancelář">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1" Target="../printerSettings/printerSettings1.bin" Type="http://schemas.openxmlformats.org/officeDocument/2006/relationships/printerSettings"/>
</Relationships>

</file>

<file path=xl/worksheets/_rels/sheet2.xml.rels><?xml version="1.0" encoding="UTF-8" standalone="yes"?>
<Relationships xmlns="http://schemas.openxmlformats.org/package/2006/relationships">
<Relationship Id="rId1" Target="../printerSettings/printerSettings2.bin" Type="http://schemas.openxmlformats.org/officeDocument/2006/relationships/printerSettings"/>
</Relationships>

</file>

<file path=xl/worksheets/_rels/sheet3.xml.rels><?xml version="1.0" encoding="UTF-8" standalone="yes"?>
<Relationships xmlns="http://schemas.openxmlformats.org/package/2006/relationships">
<Relationship Id="rId1" Target="../printerSettings/printerSettings3.bin" Type="http://schemas.openxmlformats.org/officeDocument/2006/relationships/printerSettings"/>
</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dimension ref="A1:K11"/>
  <sheetViews>
    <sheetView workbookViewId="0">
      <selection activeCell="B13" sqref="B13"/>
    </sheetView>
  </sheetViews>
  <sheetFormatPr defaultRowHeight="15" x14ac:dyDescent="0.25"/>
  <sheetData>
    <row r="1" spans="1:11" x14ac:dyDescent="0.25">
      <c r="A1" s="11"/>
    </row>
    <row r="2" spans="1:11" x14ac:dyDescent="0.25">
      <c r="A2" s="11" t="s">
        <v>54</v>
      </c>
    </row>
    <row r="3" spans="1:11" x14ac:dyDescent="0.25">
      <c r="A3" s="11"/>
    </row>
    <row r="4" spans="1:11" x14ac:dyDescent="0.25">
      <c r="A4" s="12" t="s">
        <v>62</v>
      </c>
      <c r="B4" s="13"/>
      <c r="C4" s="13"/>
      <c r="D4" s="13"/>
      <c r="E4" s="13"/>
      <c r="F4" s="13"/>
      <c r="G4" s="13"/>
      <c r="H4" s="13"/>
      <c r="I4" s="13"/>
      <c r="J4" s="13"/>
      <c r="K4" s="13"/>
    </row>
    <row r="5" spans="1:11" x14ac:dyDescent="0.25">
      <c r="A5" s="25"/>
      <c r="B5" s="17"/>
      <c r="C5" s="17"/>
      <c r="D5" s="17"/>
      <c r="E5" s="17"/>
      <c r="F5" s="17"/>
      <c r="G5" s="17"/>
      <c r="H5" s="17"/>
      <c r="I5" s="17"/>
      <c r="J5" s="17"/>
      <c r="K5" s="17"/>
    </row>
    <row r="6" spans="1:11" x14ac:dyDescent="0.25">
      <c r="A6" s="12" t="s">
        <v>61</v>
      </c>
      <c r="B6" s="13"/>
      <c r="C6" s="13"/>
      <c r="D6" s="13"/>
      <c r="E6" s="13"/>
      <c r="F6" s="13"/>
      <c r="G6" s="13"/>
      <c r="H6" s="13"/>
    </row>
    <row r="7" spans="1:11" x14ac:dyDescent="0.25">
      <c r="A7" s="11"/>
    </row>
    <row r="8" spans="1:11" x14ac:dyDescent="0.25">
      <c r="A8" s="11" t="s">
        <v>63</v>
      </c>
    </row>
    <row r="9" spans="1:11" x14ac:dyDescent="0.25">
      <c r="A9" s="11"/>
    </row>
    <row r="10" spans="1:11" x14ac:dyDescent="0.25">
      <c r="A10" s="11" t="s">
        <v>64</v>
      </c>
    </row>
    <row r="11" spans="1:11" x14ac:dyDescent="0.25">
      <c r="A11" s="11"/>
    </row>
  </sheetData>
  <pageMargins bottom="0.78740157499999996" footer="0.3" header="0.3" left="0.7" right="0.7" top="0.78740157499999996"/>
  <pageSetup horizontalDpi="4294967294" orientation="portrait" paperSize="9" r:id="rId1" verticalDpi="0"/>
</worksheet>
</file>

<file path=xl/worksheets/sheet2.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dimension ref="A1:L14"/>
  <sheetViews>
    <sheetView topLeftCell="C1" workbookViewId="0" zoomScale="80" zoomScaleNormal="80">
      <selection activeCell="F18" sqref="F18"/>
    </sheetView>
  </sheetViews>
  <sheetFormatPr defaultRowHeight="15" x14ac:dyDescent="0.25"/>
  <cols>
    <col min="1" max="1" customWidth="true" width="18.28515625" collapsed="false"/>
    <col min="2" max="2" customWidth="true" width="42.7109375" collapsed="false"/>
    <col min="3" max="3" customWidth="true" width="48.140625" collapsed="false"/>
    <col min="4" max="4" customWidth="true" width="17.28515625" collapsed="false"/>
    <col min="5" max="5" customWidth="true" hidden="true" width="10.85546875" collapsed="false"/>
    <col min="6" max="6" customWidth="true" width="168.85546875" collapsed="false"/>
    <col min="7" max="7" customWidth="true" style="17" width="10.28515625" collapsed="false"/>
  </cols>
  <sheetData>
    <row ht="45" r="1" spans="1:12" x14ac:dyDescent="0.25">
      <c r="A1" s="9" t="s">
        <v>12</v>
      </c>
      <c r="B1" s="9" t="s">
        <v>13</v>
      </c>
      <c r="C1" s="10" t="s">
        <v>14</v>
      </c>
      <c r="D1" s="10" t="s">
        <v>18</v>
      </c>
      <c r="E1" s="10"/>
      <c r="F1" s="10" t="s">
        <v>30</v>
      </c>
      <c r="G1" s="18"/>
      <c r="H1" s="19" t="s">
        <v>60</v>
      </c>
      <c r="I1" s="22" t="s">
        <v>55</v>
      </c>
      <c r="J1" s="22" t="s">
        <v>56</v>
      </c>
      <c r="K1" s="22" t="s">
        <v>57</v>
      </c>
      <c r="L1" s="22" t="s">
        <v>58</v>
      </c>
    </row>
    <row customHeight="1" ht="46.5" r="2" spans="1:12" x14ac:dyDescent="0.25">
      <c r="A2" s="2" t="s">
        <v>0</v>
      </c>
      <c r="B2" s="2" t="s">
        <v>1</v>
      </c>
      <c r="C2" s="3" t="s">
        <v>15</v>
      </c>
      <c r="D2" s="4"/>
      <c r="E2" s="4" t="b">
        <f>IF(D2="Velmi dobré",35,IF(D2="Dobré",26.25,IF(D2="Dostatečné",17.5,IF(D2="Nedostatečné",8.75))))</f>
        <v>0</v>
      </c>
      <c r="F2" s="5"/>
      <c r="G2" s="14"/>
      <c r="H2" s="23"/>
      <c r="I2" s="23"/>
      <c r="J2" s="23"/>
      <c r="K2" s="23"/>
      <c r="L2" s="23"/>
    </row>
    <row ht="30" r="3" spans="1:12" x14ac:dyDescent="0.25">
      <c r="A3" s="83" t="s">
        <v>2</v>
      </c>
      <c r="B3" s="6" t="s">
        <v>3</v>
      </c>
      <c r="C3" s="7" t="s">
        <v>16</v>
      </c>
      <c r="D3" s="4"/>
      <c r="E3" s="4" t="b">
        <f>IF(D3="Velmi dobré",25,IF(D3="Dobré",18.75,IF(D3="Dostatečné",12.5,IF(D3="Nedostatečné",6.25))))</f>
        <v>0</v>
      </c>
      <c r="F3" s="4"/>
      <c r="G3" s="15"/>
      <c r="H3" s="23"/>
      <c r="I3" s="23"/>
      <c r="J3" s="23"/>
      <c r="K3" s="23"/>
      <c r="L3" s="23"/>
    </row>
    <row ht="30" r="4" spans="1:12" x14ac:dyDescent="0.25">
      <c r="A4" s="83"/>
      <c r="B4" s="2" t="s">
        <v>4</v>
      </c>
      <c r="C4" s="7" t="s">
        <v>17</v>
      </c>
      <c r="D4" s="4"/>
      <c r="E4" s="4" t="b">
        <f>IF(D4="Velmi dobré",5,IF(D4="Dobré",3.75,IF(D4="Dostatečné",2.5,IF(D4="Nedostatečné",1.25))))</f>
        <v>0</v>
      </c>
      <c r="F4" s="4"/>
      <c r="G4" s="15"/>
      <c r="H4" s="23"/>
      <c r="I4" s="23"/>
      <c r="J4" s="23"/>
      <c r="K4" s="23"/>
      <c r="L4" s="23"/>
    </row>
    <row ht="30" r="5" spans="1:12" x14ac:dyDescent="0.25">
      <c r="A5" s="84" t="s">
        <v>5</v>
      </c>
      <c r="B5" s="2" t="s">
        <v>6</v>
      </c>
      <c r="C5" s="7" t="s">
        <v>21</v>
      </c>
      <c r="D5" s="4"/>
      <c r="E5" s="4" t="b">
        <f>IF(D5="Velmi dobré",15,IF(D5="Dobré",11.25,IF(D5="Dostatečné",7.5,IF(D5="Nedostatečné",3.75))))</f>
        <v>0</v>
      </c>
      <c r="F5" s="4"/>
      <c r="G5" s="15"/>
      <c r="H5" s="23"/>
      <c r="I5" s="23"/>
      <c r="J5" s="23"/>
      <c r="K5" s="23"/>
      <c r="L5" s="23"/>
    </row>
    <row customHeight="1" ht="29.25" r="6" spans="1:12" x14ac:dyDescent="0.25">
      <c r="A6" s="84"/>
      <c r="B6" s="2" t="s">
        <v>7</v>
      </c>
      <c r="C6" s="7" t="s">
        <v>22</v>
      </c>
      <c r="D6" s="4"/>
      <c r="E6" s="4" t="b">
        <f>IF(D6="Velmi dobré",5,IF(D6="Dobré",3.75,IF(D6="Dostatečné",2.5,IF(D6="Nedostatečné",1.25))))</f>
        <v>0</v>
      </c>
      <c r="F6" s="4"/>
      <c r="G6" s="15"/>
      <c r="H6" s="23"/>
      <c r="I6" s="23"/>
      <c r="J6" s="23"/>
      <c r="K6" s="23"/>
      <c r="L6" s="23"/>
    </row>
    <row customHeight="1" ht="29.25" r="7" spans="1:12" x14ac:dyDescent="0.25">
      <c r="A7" s="83" t="s">
        <v>8</v>
      </c>
      <c r="B7" s="2" t="s">
        <v>9</v>
      </c>
      <c r="C7" s="7" t="s">
        <v>23</v>
      </c>
      <c r="D7" s="4"/>
      <c r="E7" s="4" t="b">
        <f>IF(D7="Velmi dobré",5,IF(D7="Dobré",3.75,IF(D7="Dostatečné",2.5,IF(D7="Nedostatečné",1.25))))</f>
        <v>0</v>
      </c>
      <c r="F7" s="4"/>
      <c r="G7" s="15"/>
      <c r="H7" s="23"/>
      <c r="I7" s="23"/>
      <c r="J7" s="23"/>
      <c r="K7" s="23"/>
      <c r="L7" s="23"/>
    </row>
    <row ht="30" r="8" spans="1:12" x14ac:dyDescent="0.25">
      <c r="A8" s="83"/>
      <c r="B8" s="6" t="s">
        <v>10</v>
      </c>
      <c r="C8" s="7" t="s">
        <v>24</v>
      </c>
      <c r="D8" s="4"/>
      <c r="E8" s="4" t="str">
        <f>IF(D8="Velmi dobré",10,IF(D8="Dobré",7.5,IF(D8="Dostatečné",5,IF(D8="Nedostatečné",2.5,"nezadáno"))))</f>
        <v>nezadáno</v>
      </c>
      <c r="F8" s="4"/>
      <c r="G8" s="15"/>
      <c r="H8" s="23"/>
      <c r="I8" s="23"/>
      <c r="J8" s="23"/>
      <c r="K8" s="23"/>
      <c r="L8" s="23"/>
    </row>
    <row ht="45" r="9" spans="1:12" x14ac:dyDescent="0.25">
      <c r="A9" s="83"/>
      <c r="B9" s="6" t="s">
        <v>11</v>
      </c>
      <c r="C9" s="7" t="s">
        <v>25</v>
      </c>
      <c r="D9" s="4"/>
      <c r="E9" s="4"/>
      <c r="F9" s="4"/>
      <c r="G9" s="15"/>
      <c r="H9" s="23"/>
      <c r="I9" s="23"/>
      <c r="J9" s="23"/>
      <c r="K9" s="23"/>
      <c r="L9" s="23"/>
    </row>
    <row r="10" spans="1:12" x14ac:dyDescent="0.25">
      <c r="A10" s="86" t="s">
        <v>48</v>
      </c>
      <c r="B10" s="86"/>
      <c r="C10" s="86"/>
      <c r="D10" s="86"/>
      <c r="E10" s="86"/>
      <c r="F10" s="86"/>
      <c r="G10" s="16"/>
      <c r="H10" s="80"/>
      <c r="I10" s="82"/>
      <c r="J10" s="82"/>
      <c r="K10" s="82"/>
      <c r="L10" s="81"/>
    </row>
    <row customHeight="1" ht="63" r="11" spans="1:12" x14ac:dyDescent="0.25">
      <c r="A11" s="85"/>
      <c r="B11" s="85"/>
      <c r="C11" s="85"/>
      <c r="D11" s="85"/>
      <c r="E11" s="85"/>
      <c r="F11" s="85"/>
      <c r="G11" s="16"/>
      <c r="H11" s="23"/>
      <c r="I11" s="23"/>
      <c r="J11" s="23"/>
      <c r="K11" s="23"/>
      <c r="L11" s="23"/>
    </row>
    <row hidden="1" ht="30" r="12" spans="1:12" x14ac:dyDescent="0.25">
      <c r="A12" s="1" t="s">
        <v>31</v>
      </c>
      <c r="B12" s="8">
        <f>COUNTIF(D2:D8,"Nedostatečné")+COUNTIF(D9,"Nevyhovuje")</f>
        <v>0</v>
      </c>
      <c r="H12" s="24"/>
      <c r="I12" s="24"/>
      <c r="J12" s="24"/>
      <c r="K12" s="24"/>
      <c r="L12" s="24"/>
    </row>
    <row r="13" spans="1:12" x14ac:dyDescent="0.25">
      <c r="A13" s="10" t="s">
        <v>33</v>
      </c>
      <c r="B13" s="8" t="str">
        <f>IF(OR(ISBLANK(D2),ISBLANK(D3),ISBLANK(D4),ISBLANK(D5),ISBLANK(D6),ISBLANK(D7),ISBLANK(D8),ISBLANK(D9)),"",SUM(E2:E8))</f>
        <v/>
      </c>
      <c r="H13" s="20" t="str">
        <f>IF(OR(ISBLANK(H2),ISBLANK(H3),ISBLANK(H4),ISBLANK(H5),ISBLANK(H6),ISBLANK(H7),ISBLANK(H8),ISBLANK(H9),ISBLANK(H11)),"",(SUM(H2:H9)+H11*2)/10)</f>
        <v/>
      </c>
      <c r="I13" s="21"/>
      <c r="J13" s="21" t="str">
        <f ref="J13:L13" si="0" t="shared">IF(OR(ISBLANK(J2),ISBLANK(J3),ISBLANK(J4),ISBLANK(J5),ISBLANK(J6),ISBLANK(J7),ISBLANK(J8),ISBLANK(J9),ISBLANK(J11)),"",ROUND((SUM(J2:J9)+J11*2)/10,0))</f>
        <v/>
      </c>
      <c r="K13" s="21" t="str">
        <f si="0" t="shared"/>
        <v/>
      </c>
      <c r="L13" s="21" t="str">
        <f si="0" t="shared"/>
        <v/>
      </c>
    </row>
    <row customHeight="1" ht="45" r="14" spans="1:12" x14ac:dyDescent="0.25">
      <c r="A14" s="9" t="s">
        <v>32</v>
      </c>
      <c r="B14" s="8" t="str">
        <f>IF(OR(ISBLANK(D2),ISBLANK(D3),ISBLANK(D4),ISBLANK(D5),ISBLANK(D6),ISBLANK(D7),ISBLANK(D8),ISBLANK(D9)),"",IF(B12=0,"Žádost splnila podmínky věcného hodnocení","Žádost nesplnila podmínky věcného hodnocení"))</f>
        <v/>
      </c>
      <c r="H14" s="77" t="s">
        <v>59</v>
      </c>
      <c r="I14" s="78"/>
      <c r="J14" s="79"/>
      <c r="K14" s="80" t="str">
        <f>IF(NOT(AND(ISNUMBER(I13),ISNUMBER(J13),ISNUMBER(K13),ISNUMBER(L13))),"",IF(SUM(I13:L13)=16,"arbitr",IF(AND(SUM(I13:L13)&gt;11,MIN(I13:L13)&gt;2),"hodnotitel",IF(AND(SUM(I13:L13)&gt;7,MIN(I13:L13)&gt;1),"náhradník","nepřijat"))))</f>
        <v/>
      </c>
      <c r="L14" s="81"/>
    </row>
  </sheetData>
  <mergeCells count="8">
    <mergeCell ref="H14:J14"/>
    <mergeCell ref="K14:L14"/>
    <mergeCell ref="H10:L10"/>
    <mergeCell ref="A3:A4"/>
    <mergeCell ref="A5:A6"/>
    <mergeCell ref="A7:A9"/>
    <mergeCell ref="A11:F11"/>
    <mergeCell ref="A10:F10"/>
  </mergeCells>
  <pageMargins bottom="0.78740157499999996" footer="0.3" header="0.3" left="0.7" right="0.7" top="0.78740157499999996"/>
  <pageSetup horizontalDpi="4294967294" orientation="portrait" paperSize="9" r:id="rId1" verticalDpi="0"/>
  <extLst>
    <ext xmlns:x14="http://schemas.microsoft.com/office/spreadsheetml/2009/9/main" uri="{CCE6A557-97BC-4b89-ADB6-D9C93CAAB3DF}">
      <x14:dataValidations xmlns:xm="http://schemas.microsoft.com/office/excel/2006/main" count="2" disablePrompts="1">
        <x14:dataValidation allowBlank="1" prompt="Kombin. kritérium" showErrorMessage="1" showInputMessage="1" type="list">
          <x14:formula1>
            <xm:f>List3!$A$1:$A$4</xm:f>
          </x14:formula1>
          <xm:sqref>D2:D8</xm:sqref>
        </x14:dataValidation>
        <x14:dataValidation allowBlank="1" prompt="Vylučovací kritérium" showErrorMessage="1" showInputMessage="1" type="list">
          <x14:formula1>
            <xm:f>List3!$B$1:$B$2</xm:f>
          </x14:formula1>
          <xm:sqref>D9</xm:sqref>
        </x14:dataValidation>
      </x14:dataValidations>
    </ext>
  </extLst>
</worksheet>
</file>

<file path=xl/worksheets/sheet3.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K35"/>
  <sheetViews>
    <sheetView tabSelected="1" topLeftCell="A16" workbookViewId="0" zoomScale="60" zoomScaleNormal="60">
      <selection activeCell="B34" sqref="B34"/>
    </sheetView>
  </sheetViews>
  <sheetFormatPr defaultRowHeight="15" x14ac:dyDescent="0.25"/>
  <cols>
    <col min="1" max="1" customWidth="true" width="18.28515625" collapsed="false"/>
    <col min="2" max="2" customWidth="true" width="42.7109375" collapsed="false"/>
    <col min="3" max="3" customWidth="true" width="48.140625" collapsed="false"/>
    <col min="4" max="4" customWidth="true" width="17.28515625" collapsed="false"/>
    <col min="5" max="5" customWidth="true" width="197.5703125" collapsed="false"/>
  </cols>
  <sheetData>
    <row r="1" spans="1:5" x14ac:dyDescent="0.25">
      <c r="A1" s="32" t="s">
        <v>72</v>
      </c>
      <c r="B1" s="32"/>
      <c r="C1" s="32"/>
      <c r="D1" s="32"/>
      <c r="E1" s="32"/>
    </row>
    <row ht="17.25" r="2" spans="1:5" x14ac:dyDescent="0.3">
      <c r="A2" s="41" t="s">
        <v>34</v>
      </c>
      <c r="B2" s="41" t="s">
        <v>35</v>
      </c>
      <c r="C2" s="42" t="s">
        <v>14</v>
      </c>
      <c r="D2" s="42" t="s">
        <v>18</v>
      </c>
      <c r="E2" s="42" t="s">
        <v>30</v>
      </c>
    </row>
    <row customHeight="1" ht="278.25" r="3" spans="1:5" x14ac:dyDescent="0.3">
      <c r="A3" s="43" t="s">
        <v>36</v>
      </c>
      <c r="B3" s="43" t="s">
        <v>37</v>
      </c>
      <c r="C3" s="44" t="s">
        <v>15</v>
      </c>
      <c r="D3" s="45" t="s">
        <v>50</v>
      </c>
      <c r="E3" s="45" t="s">
        <v>73</v>
      </c>
    </row>
    <row customFormat="1" customHeight="1" ht="205.5" r="4" s="27" spans="1:5" x14ac:dyDescent="0.3">
      <c r="A4" s="89" t="s">
        <v>38</v>
      </c>
      <c r="B4" s="46" t="s">
        <v>39</v>
      </c>
      <c r="C4" s="47" t="s">
        <v>16</v>
      </c>
      <c r="D4" s="45" t="s">
        <v>50</v>
      </c>
      <c r="E4" s="45" t="s">
        <v>74</v>
      </c>
    </row>
    <row customFormat="1" customHeight="1" ht="273.75" r="5" s="27" spans="1:5" x14ac:dyDescent="0.3">
      <c r="A5" s="90"/>
      <c r="B5" s="48" t="s">
        <v>40</v>
      </c>
      <c r="C5" s="49" t="s">
        <v>17</v>
      </c>
      <c r="D5" s="50" t="s">
        <v>50</v>
      </c>
      <c r="E5" s="45" t="s">
        <v>81</v>
      </c>
    </row>
    <row customFormat="1" customHeight="1" ht="323.25" r="6" s="27" spans="1:5" x14ac:dyDescent="0.3">
      <c r="A6" s="51"/>
      <c r="B6" s="52"/>
      <c r="C6" s="53"/>
      <c r="D6" s="54"/>
      <c r="E6" s="96" t="s">
        <v>65</v>
      </c>
    </row>
    <row customFormat="1" customHeight="1" ht="176.25" r="7" s="27" spans="1:5" x14ac:dyDescent="0.3">
      <c r="A7" s="74" t="s">
        <v>41</v>
      </c>
      <c r="B7" s="75" t="s">
        <v>42</v>
      </c>
      <c r="C7" s="76" t="s">
        <v>21</v>
      </c>
      <c r="D7" s="55"/>
      <c r="E7" s="97"/>
    </row>
    <row customFormat="1" customHeight="1" hidden="1" ht="54" r="8" s="27" spans="1:5" x14ac:dyDescent="0.3">
      <c r="A8" s="56" t="s">
        <v>41</v>
      </c>
      <c r="B8" s="57" t="s">
        <v>42</v>
      </c>
      <c r="C8" s="58" t="s">
        <v>21</v>
      </c>
      <c r="D8" s="59" t="s">
        <v>50</v>
      </c>
      <c r="E8" s="98"/>
    </row>
    <row customFormat="1" customHeight="1" ht="209.25" r="9" s="27" spans="1:5" x14ac:dyDescent="0.3">
      <c r="A9" s="60"/>
      <c r="B9" s="61" t="s">
        <v>43</v>
      </c>
      <c r="C9" s="62" t="s">
        <v>22</v>
      </c>
      <c r="D9" s="63" t="s">
        <v>50</v>
      </c>
      <c r="E9" s="45" t="s">
        <v>75</v>
      </c>
    </row>
    <row customFormat="1" customHeight="1" ht="235.5" r="10" s="27" spans="1:5" x14ac:dyDescent="0.3">
      <c r="A10" s="89" t="s">
        <v>44</v>
      </c>
      <c r="B10" s="48" t="s">
        <v>52</v>
      </c>
      <c r="C10" s="49" t="s">
        <v>23</v>
      </c>
      <c r="D10" s="45" t="s">
        <v>50</v>
      </c>
      <c r="E10" s="45" t="s">
        <v>76</v>
      </c>
    </row>
    <row customFormat="1" customHeight="1" ht="224.25" r="11" s="27" spans="1:5" x14ac:dyDescent="0.3">
      <c r="A11" s="91"/>
      <c r="B11" s="64"/>
      <c r="C11" s="65"/>
      <c r="D11" s="66"/>
      <c r="E11" s="99" t="s">
        <v>77</v>
      </c>
    </row>
    <row customFormat="1" customHeight="1" ht="240.75" r="12" s="27" spans="1:5" x14ac:dyDescent="0.3">
      <c r="A12" s="91"/>
      <c r="B12" s="67" t="s">
        <v>53</v>
      </c>
      <c r="C12" s="68" t="s">
        <v>24</v>
      </c>
      <c r="D12" s="66" t="s">
        <v>50</v>
      </c>
      <c r="E12" s="100"/>
    </row>
    <row customFormat="1" customHeight="1" ht="189" r="13" s="27" spans="1:5" x14ac:dyDescent="0.3">
      <c r="A13" s="89"/>
      <c r="B13" s="69" t="s">
        <v>45</v>
      </c>
      <c r="C13" s="62" t="s">
        <v>47</v>
      </c>
      <c r="D13" s="45" t="s">
        <v>49</v>
      </c>
      <c r="E13" s="45" t="s">
        <v>78</v>
      </c>
    </row>
    <row customFormat="1" customHeight="1" ht="93.75" r="14" s="27" spans="1:5" x14ac:dyDescent="0.3">
      <c r="A14" s="89"/>
      <c r="B14" s="46" t="s">
        <v>46</v>
      </c>
      <c r="C14" s="47" t="s">
        <v>25</v>
      </c>
      <c r="D14" s="45" t="s">
        <v>19</v>
      </c>
      <c r="E14" s="45" t="s">
        <v>79</v>
      </c>
    </row>
    <row customFormat="1" ht="17.25" r="15" s="27" spans="1:5" x14ac:dyDescent="0.25">
      <c r="A15" s="92" t="s">
        <v>48</v>
      </c>
      <c r="B15" s="92"/>
      <c r="C15" s="92"/>
      <c r="D15" s="92"/>
      <c r="E15" s="92"/>
    </row>
    <row customFormat="1" customHeight="1" ht="279" r="16" s="27" spans="1:5" x14ac:dyDescent="0.25">
      <c r="A16" s="93" t="s">
        <v>80</v>
      </c>
      <c r="B16" s="94"/>
      <c r="C16" s="94"/>
      <c r="D16" s="94"/>
      <c r="E16" s="95"/>
    </row>
    <row customHeight="1" ht="46.5" r="17" spans="1:11" x14ac:dyDescent="0.25">
      <c r="A17" s="30" t="s">
        <v>32</v>
      </c>
      <c r="B17" s="31" t="s">
        <v>66</v>
      </c>
      <c r="C17" s="32"/>
      <c r="D17" s="32"/>
      <c r="E17" s="32"/>
    </row>
    <row customHeight="1" ht="36" r="18" spans="1:11" x14ac:dyDescent="0.25">
      <c r="G18" s="87"/>
      <c r="H18" s="87"/>
      <c r="I18" s="87"/>
      <c r="J18" s="88"/>
      <c r="K18" s="88"/>
    </row>
    <row customHeight="1" ht="45.75" r="19" spans="1:11" x14ac:dyDescent="0.25">
      <c r="G19" s="28"/>
      <c r="H19" s="28"/>
      <c r="I19" s="28"/>
      <c r="J19" s="29"/>
      <c r="K19" s="29"/>
    </row>
    <row customFormat="1" ht="30" r="22" s="27" spans="1:11" x14ac:dyDescent="0.25">
      <c r="A22" s="33" t="s">
        <v>32</v>
      </c>
      <c r="B22" s="34" t="s">
        <v>66</v>
      </c>
      <c r="C22" s="34"/>
    </row>
    <row r="23" spans="1:11" x14ac:dyDescent="0.25">
      <c r="A23" s="26"/>
      <c r="B23" s="26"/>
      <c r="C23" s="26"/>
    </row>
    <row r="24" spans="1:11" x14ac:dyDescent="0.25">
      <c r="A24" s="34"/>
      <c r="B24" s="34" t="s">
        <v>72</v>
      </c>
      <c r="C24" s="35"/>
    </row>
    <row r="25" spans="1:11" x14ac:dyDescent="0.25">
      <c r="A25" s="36" t="s">
        <v>67</v>
      </c>
      <c r="B25" s="37">
        <v>42702</v>
      </c>
      <c r="C25" s="38"/>
    </row>
    <row r="26" spans="1:11" x14ac:dyDescent="0.25">
      <c r="A26" s="39"/>
      <c r="B26" s="26"/>
      <c r="C26" s="40"/>
    </row>
    <row customHeight="1" ht="28.5" r="27" spans="1:11" x14ac:dyDescent="0.25">
      <c r="A27" s="38" t="s">
        <v>68</v>
      </c>
      <c r="B27" s="38" t="s">
        <v>69</v>
      </c>
      <c r="C27" s="8" t="s">
        <v>70</v>
      </c>
    </row>
    <row customHeight="1" ht="30" r="28" spans="1:11" x14ac:dyDescent="0.25">
      <c r="A28" s="8" t="s">
        <v>71</v>
      </c>
      <c r="B28" s="8"/>
      <c r="C28" s="8"/>
    </row>
    <row customHeight="1" ht="27.75" r="29" spans="1:11" x14ac:dyDescent="0.25">
      <c r="A29" s="8" t="s">
        <v>71</v>
      </c>
      <c r="B29" s="8"/>
      <c r="C29" s="8"/>
    </row>
    <row customHeight="1" ht="30" r="30" spans="1:11" x14ac:dyDescent="0.25">
      <c r="A30" s="8" t="s">
        <v>71</v>
      </c>
      <c r="B30" s="8"/>
      <c r="C30" s="8"/>
    </row>
    <row customHeight="1" ht="24.75" r="31" spans="1:11" x14ac:dyDescent="0.25">
      <c r="A31" s="8" t="s">
        <v>71</v>
      </c>
      <c r="B31" s="8"/>
      <c r="C31" s="8"/>
    </row>
    <row customHeight="1" ht="28.5" r="32" spans="1:11" x14ac:dyDescent="0.25">
      <c r="A32" s="8" t="s">
        <v>71</v>
      </c>
      <c r="B32" s="8"/>
      <c r="C32" s="8"/>
    </row>
    <row customHeight="1" ht="27.75" r="33" spans="1:3" x14ac:dyDescent="0.25">
      <c r="A33" s="71" t="s">
        <v>71</v>
      </c>
      <c r="B33" s="71"/>
      <c r="C33" s="72"/>
    </row>
    <row customHeight="1" ht="28.5" r="34" spans="1:3" x14ac:dyDescent="0.25">
      <c r="A34" s="70" t="s">
        <v>71</v>
      </c>
      <c r="B34" s="71"/>
      <c r="C34" s="72"/>
    </row>
    <row r="35" spans="1:3" x14ac:dyDescent="0.25">
      <c r="A35" s="73"/>
      <c r="B35" s="15"/>
      <c r="C35" s="73"/>
    </row>
  </sheetData>
  <mergeCells count="8">
    <mergeCell ref="G18:I18"/>
    <mergeCell ref="J18:K18"/>
    <mergeCell ref="A4:A5"/>
    <mergeCell ref="A10:A14"/>
    <mergeCell ref="A15:E15"/>
    <mergeCell ref="A16:E16"/>
    <mergeCell ref="E6:E8"/>
    <mergeCell ref="E11:E12"/>
  </mergeCells>
  <pageMargins bottom="0.19685039370078741" footer="0.31496062992125984" header="0.31496062992125984" left="0.31496062992125984" right="0.31496062992125984" top="0.19685039370078741"/>
  <pageSetup fitToHeight="0" horizontalDpi="4294967294" orientation="landscape" paperSize="9" r:id="rId1" scale="44"/>
  <extLst>
    <ext xmlns:x14="http://schemas.microsoft.com/office/spreadsheetml/2009/9/main" uri="{CCE6A557-97BC-4b89-ADB6-D9C93CAAB3DF}">
      <x14:dataValidations xmlns:xm="http://schemas.microsoft.com/office/excel/2006/main" count="2">
        <x14:dataValidation allowBlank="1" prompt="Vylučovací kritérium" showErrorMessage="1" showInputMessage="1" type="list">
          <x14:formula1>
            <xm:f>List3!$B$1:$B$2</xm:f>
          </x14:formula1>
          <xm:sqref>D14</xm:sqref>
        </x14:dataValidation>
        <x14:dataValidation allowBlank="1" prompt="Kombin. kritérium" showErrorMessage="1" showInputMessage="1" type="list">
          <x14:formula1>
            <xm:f>List3!$C$1:$C$3</xm:f>
          </x14:formula1>
          <xm:sqref>D3:D13</xm:sqref>
        </x14:dataValidation>
      </x14:dataValidations>
    </ext>
  </extLst>
</worksheet>
</file>

<file path=xl/worksheets/sheet4.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dimension ref="A1:C4"/>
  <sheetViews>
    <sheetView workbookViewId="0">
      <selection activeCell="C4" sqref="C4"/>
    </sheetView>
  </sheetViews>
  <sheetFormatPr defaultRowHeight="15" x14ac:dyDescent="0.25"/>
  <cols>
    <col min="1" max="1" customWidth="true" width="18.28515625" collapsed="false"/>
    <col min="2" max="2" customWidth="true" width="16.0" collapsed="false"/>
    <col min="3" max="3" customWidth="true" width="31.7109375" collapsed="false"/>
  </cols>
  <sheetData>
    <row r="1" spans="1:3" x14ac:dyDescent="0.25">
      <c r="A1" t="s">
        <v>26</v>
      </c>
      <c r="B1" t="s">
        <v>19</v>
      </c>
      <c r="C1" t="s">
        <v>49</v>
      </c>
    </row>
    <row r="2" spans="1:3" x14ac:dyDescent="0.25">
      <c r="A2" t="s">
        <v>27</v>
      </c>
      <c r="B2" t="s">
        <v>20</v>
      </c>
      <c r="C2" t="s">
        <v>50</v>
      </c>
    </row>
    <row r="3" spans="1:3" x14ac:dyDescent="0.25">
      <c r="A3" t="s">
        <v>28</v>
      </c>
      <c r="C3" t="s">
        <v>51</v>
      </c>
    </row>
    <row r="4" spans="1:3" x14ac:dyDescent="0.25">
      <c r="A4" t="s">
        <v>29</v>
      </c>
    </row>
  </sheetData>
  <pageMargins bottom="0.78740157499999996" footer="0.3" header="0.3" left="0.7" right="0.7" top="0.7874015749999999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2">
      <vt:variant>
        <vt:lpstr>listy</vt:lpstr>
      </vt:variant>
      <vt:variant>
        <vt:i4>4</vt:i4>
      </vt:variant>
    </vt:vector>
  </HeadingPairs>
  <TitlesOfParts>
    <vt:vector baseType="lpstr" size="4">
      <vt:lpstr>INFO</vt:lpstr>
      <vt:lpstr>Otevřené výzvy</vt:lpstr>
      <vt:lpstr>Uzavřené výzvy</vt:lpstr>
      <vt:lpstr>List3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2015-04-29T11:32:07Z</dcterms:created>
  <cp:lastPrinted>2016-11-29T13:08:48Z</cp:lastPrinted>
  <dcterms:modified xsi:type="dcterms:W3CDTF">2017-01-26T12:14:45Z</dcterms:modified>
</cp:coreProperties>
</file>